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LIC\SECC\SEI 2026\DISPENSA\CORDOÕES PARA CRACHÁ\"/>
    </mc:Choice>
  </mc:AlternateContent>
  <xr:revisionPtr revIDLastSave="0" documentId="13_ncr:1_{BF6BF405-938B-4AF0-A7D0-7E699A4EBA24}" xr6:coauthVersionLast="47" xr6:coauthVersionMax="47" xr10:uidLastSave="{00000000-0000-0000-0000-000000000000}"/>
  <bookViews>
    <workbookView xWindow="-120" yWindow="-120" windowWidth="29040" windowHeight="15720" xr2:uid="{8D7E4206-154B-4A52-B401-B75392DF12D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2" i="1" l="1"/>
  <c r="X32" i="1"/>
  <c r="K32" i="1"/>
  <c r="I32" i="1"/>
  <c r="G32" i="1"/>
  <c r="K26" i="1"/>
  <c r="J26" i="1"/>
  <c r="I26" i="1"/>
  <c r="G26" i="1"/>
  <c r="M18" i="1"/>
  <c r="M19" i="1"/>
  <c r="M17" i="1"/>
  <c r="K14" i="1"/>
  <c r="K13" i="1"/>
  <c r="M12" i="1"/>
  <c r="K12" i="1"/>
  <c r="M11" i="1"/>
  <c r="K10" i="1"/>
  <c r="M15" i="1"/>
  <c r="M16" i="1"/>
  <c r="M10" i="1"/>
  <c r="S26" i="1" l="1"/>
  <c r="R26" i="1"/>
  <c r="Q26" i="1"/>
  <c r="S32" i="1"/>
  <c r="Q32" i="1"/>
  <c r="R32" i="1"/>
  <c r="A11" i="1"/>
  <c r="T32" i="1" l="1"/>
  <c r="T26" i="1"/>
</calcChain>
</file>

<file path=xl/sharedStrings.xml><?xml version="1.0" encoding="utf-8"?>
<sst xmlns="http://schemas.openxmlformats.org/spreadsheetml/2006/main" count="125" uniqueCount="87">
  <si>
    <t>EMPRESA</t>
  </si>
  <si>
    <t>TELEFONE</t>
  </si>
  <si>
    <t>ITEM</t>
  </si>
  <si>
    <t>UF</t>
  </si>
  <si>
    <t>FONTE DE DADOS</t>
  </si>
  <si>
    <t>DESCRIÇÃO DO OBJETO</t>
  </si>
  <si>
    <t>FONTE</t>
  </si>
  <si>
    <t>UNIDADE</t>
  </si>
  <si>
    <t>R.1</t>
  </si>
  <si>
    <t>R.2</t>
  </si>
  <si>
    <t>R.3</t>
  </si>
  <si>
    <t>R.4</t>
  </si>
  <si>
    <t>R.5</t>
  </si>
  <si>
    <t>R.6</t>
  </si>
  <si>
    <t>R.7</t>
  </si>
  <si>
    <t>VALOR UNITÁRIO (FONTE DE PESQUISA)</t>
  </si>
  <si>
    <t>E-MAIL</t>
  </si>
  <si>
    <t>Un</t>
  </si>
  <si>
    <t>Ente Público</t>
  </si>
  <si>
    <t>QTD</t>
  </si>
  <si>
    <t>SP</t>
  </si>
  <si>
    <t>Valor Unitário</t>
  </si>
  <si>
    <t>Valor Unitário (Média)</t>
  </si>
  <si>
    <t>Valor Unitário (Mediana)</t>
  </si>
  <si>
    <t>Desvio Padrão</t>
  </si>
  <si>
    <t>Método Adotado</t>
  </si>
  <si>
    <t>Valor Total</t>
  </si>
  <si>
    <t>R.8</t>
  </si>
  <si>
    <t>R.9</t>
  </si>
  <si>
    <t>ÓRGÃO</t>
  </si>
  <si>
    <t>IDPROMO COMERCIAL LTDA - CNPJ 17.791.755/0001-54</t>
  </si>
  <si>
    <t>licitacao@idpromo.com.br</t>
  </si>
  <si>
    <t>(11) 99720-7359</t>
  </si>
  <si>
    <t>DF</t>
  </si>
  <si>
    <t>R.10</t>
  </si>
  <si>
    <t>Fornecedor</t>
  </si>
  <si>
    <r>
      <rPr>
        <b/>
        <sz val="12"/>
        <color theme="1"/>
        <rFont val="Calibri"/>
        <family val="2"/>
        <scheme val="minor"/>
      </rPr>
      <t>MINISTÉRIO DOS TRANSPORTES</t>
    </r>
    <r>
      <rPr>
        <sz val="12"/>
        <color theme="1"/>
        <rFont val="Calibri"/>
        <family val="2"/>
        <scheme val="minor"/>
      </rPr>
      <t xml:space="preserve">
SECRETARIA EXECUTIVA
SUBSECRETARIA DE PLANEJAMENTO, ORÇAMENTO E ADMINISTRAÇÃO
COORDENAÇÃO DE LICITAÇÕES E CONTRATOS
DIVISÃO DE LICITAÇÕES E CONTRATOS
SERVIÇO DE PESQUISA DE PREÇOS E COMPRAS DIRETAS</t>
    </r>
  </si>
  <si>
    <r>
      <rPr>
        <b/>
        <sz val="12"/>
        <color theme="1"/>
        <rFont val="Calibri"/>
        <family val="2"/>
        <scheme val="minor"/>
      </rPr>
      <t>Objeto:</t>
    </r>
    <r>
      <rPr>
        <sz val="12"/>
        <color theme="1"/>
        <rFont val="Calibri"/>
        <family val="2"/>
        <scheme val="minor"/>
      </rPr>
      <t xml:space="preserve"> Aquisição dos cordões personalizados para crachá.</t>
    </r>
  </si>
  <si>
    <r>
      <rPr>
        <b/>
        <sz val="12"/>
        <color theme="1"/>
        <rFont val="Calibri"/>
        <family val="2"/>
        <scheme val="minor"/>
      </rPr>
      <t>Identificação do agente responsável pela cotação:</t>
    </r>
    <r>
      <rPr>
        <sz val="12"/>
        <color theme="1"/>
        <rFont val="Calibri"/>
        <family val="2"/>
        <scheme val="minor"/>
      </rPr>
      <t xml:space="preserve"> STEFANO BABINSKI NETO</t>
    </r>
  </si>
  <si>
    <r>
      <rPr>
        <b/>
        <sz val="12"/>
        <color theme="1"/>
        <rFont val="Calibri"/>
        <family val="2"/>
        <scheme val="minor"/>
      </rPr>
      <t>Legislação Utilizada</t>
    </r>
    <r>
      <rPr>
        <sz val="12"/>
        <color theme="1"/>
        <rFont val="Calibri"/>
        <family val="2"/>
        <scheme val="minor"/>
      </rPr>
      <t>: Instrução Normativa 65/2021 SEGES/ME</t>
    </r>
  </si>
  <si>
    <t>Coef.de Variação</t>
  </si>
  <si>
    <t>Qtd. de Preços</t>
  </si>
  <si>
    <r>
      <rPr>
        <b/>
        <sz val="12"/>
        <color theme="1"/>
        <rFont val="Calibri"/>
        <family val="2"/>
        <scheme val="minor"/>
      </rPr>
      <t>Método estatístico aplicado para a definição do valor estimado: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Mediana</t>
    </r>
  </si>
  <si>
    <t>VIGÊNCIA</t>
  </si>
  <si>
    <t>SC</t>
  </si>
  <si>
    <t>Valores excluídos por serem considerados inexequíveis ou excessivamente altos, quando comparados aos outros valores da mesma série</t>
  </si>
  <si>
    <t>DATA*</t>
  </si>
  <si>
    <t>* Da proposta comercial, termo de homologação ou assinatura contratual</t>
  </si>
  <si>
    <t>1a PLANILHA ESTIMATIVA DE PREÇOS - AMOSTRAS OBTIDAS E SANEAMENTO AMOSTRAL</t>
  </si>
  <si>
    <t>2a PLANILHA ESTIMATIVA DE PREÇOS - METODOLOGIA E RESULTADO FINAL</t>
  </si>
  <si>
    <r>
      <rPr>
        <b/>
        <sz val="12"/>
        <color theme="1"/>
        <rFont val="Calibri"/>
        <family val="2"/>
        <scheme val="minor"/>
      </rPr>
      <t>Processo</t>
    </r>
    <r>
      <rPr>
        <sz val="12"/>
        <color theme="1"/>
        <rFont val="Calibri"/>
        <family val="2"/>
        <scheme val="minor"/>
      </rPr>
      <t>: n° 50000.047097/2026-30</t>
    </r>
  </si>
  <si>
    <t>Cordões personalizados para crachá, confeccionado em fita acetinada, tamanho: 85cm aberta x 42,5 cm fechada, 2cm de largura, sublimação em alta definição, sem limites de cores, fecho com argola e 
jacaré e acabamento clip metálico.</t>
  </si>
  <si>
    <t>ADRIANO@SUPERCOPO.COM.BR</t>
  </si>
  <si>
    <t>(43) 99955-5092</t>
  </si>
  <si>
    <t>VALOR</t>
  </si>
  <si>
    <t>DISPENSA ELETRÔNICA Nº 90012/2025 - UASG 390004 - MINISTÉRIO DOS TRANSPORTES**</t>
  </si>
  <si>
    <t>** Valor corrigido pelo IPCA acumulado até o mês de setembro/2026 (5,2354%)</t>
  </si>
  <si>
    <t>SUPERPLAS LTDA - CNPJ  53.060.237/0001-24</t>
  </si>
  <si>
    <t>DISPENSA ELETRÔNICA Nº 51/2026 - UASG 990024 - ESP-SECRETARIA DA CULTURA E ECONOMIA CRIATIVA</t>
  </si>
  <si>
    <t>ZANOLO BRINDES LTDA - CNPJ 37.887.323/0001-59</t>
  </si>
  <si>
    <t>personalizemarilia@hotmail.com</t>
  </si>
  <si>
    <t>(14) 99691-7362</t>
  </si>
  <si>
    <t>SERVIÇOS GRAFICOS FRANCA LTDA - CNPJ 18.494.648/0001-27</t>
  </si>
  <si>
    <t>financeiro.graf.franca@gmail.com</t>
  </si>
  <si>
    <t>(61) 3082-2020</t>
  </si>
  <si>
    <t>vendasluaeleo@gmail.com</t>
  </si>
  <si>
    <t>(11) 93009-8947</t>
  </si>
  <si>
    <t>MAD BRINDES E ARTESANATO LTDA - CNPJ 57.278.669/0001-67</t>
  </si>
  <si>
    <t>PROATIVA EVENTOS LTDA - CNPJ 33.921.734/0001-62</t>
  </si>
  <si>
    <t>contato@proativaeventos.com.br</t>
  </si>
  <si>
    <t>CE</t>
  </si>
  <si>
    <t>(88) 99313-2995</t>
  </si>
  <si>
    <t>PREGÃO Nº 90004/2026 UASG 926836 - CONSELHO REGIONAL DE CORRETORES DE IMOVEIS-MS</t>
  </si>
  <si>
    <t>PREGÃO Nº 90001/2026 UASG 926091 - CONSELHO REGIONAL DE NUTRICAO - 8ª REGIÃO</t>
  </si>
  <si>
    <t>ROGER ANDRE BRAUN ME - CNPJ 29.253.577/0001-97</t>
  </si>
  <si>
    <t>rmb.licitacao@hotmail.com</t>
  </si>
  <si>
    <t>(49) 99105-1644</t>
  </si>
  <si>
    <t>CONSÓRCIO R&amp;S PROMO - CNPJ 68.811.414-34</t>
  </si>
  <si>
    <t>licitacoes@rd7producoes.com.br</t>
  </si>
  <si>
    <t>(61) 3042-1316</t>
  </si>
  <si>
    <t>ATA DE REGISTRO DE PREÇOS Nº 04/2026 - CONSELHO FEDERAL DE ENGENHARIA E AGRONOMIA - CONFEA</t>
  </si>
  <si>
    <t>ATO QUE AUTORIZA A CONTRATAÇÃO DIRETA 05/2026 - EMPRESA GESTORA DE ATIVOS</t>
  </si>
  <si>
    <t>EXPRESSÃO GRAFICA E EDITORA LTDA - CNPJ 10.776.950/0001-66</t>
  </si>
  <si>
    <t>andressonlima@gmail.com</t>
  </si>
  <si>
    <t>(61) 98102-0305</t>
  </si>
  <si>
    <t>DISPENSA ELETRÔNICA Nº 03/2026 - UASG 130240 - EMBRAPA ALIMENTOS E TERRITORIOS/MACEIO/AL</t>
  </si>
  <si>
    <r>
      <t xml:space="preserve">Mediana
</t>
    </r>
    <r>
      <rPr>
        <sz val="12"/>
        <color theme="1"/>
        <rFont val="Calibri"/>
        <family val="2"/>
        <scheme val="minor"/>
      </rPr>
      <t>Dispensão da amostra de preços permanece alta após a exclusão dos itens excessivamente altos e inexequíveis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</si>
</sst>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0" borderId="1" xfId="3" applyNumberFormat="1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4" fontId="5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 wrapText="1"/>
    </xf>
    <xf numFmtId="44" fontId="7" fillId="0" borderId="1" xfId="1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left" vertical="center" wrapText="1"/>
    </xf>
    <xf numFmtId="44" fontId="7" fillId="2" borderId="1" xfId="1" applyFont="1" applyFill="1" applyBorder="1" applyAlignment="1">
      <alignment horizontal="left" vertical="center" wrapText="1"/>
    </xf>
    <xf numFmtId="0" fontId="3" fillId="2" borderId="2" xfId="2" applyFill="1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7" fillId="3" borderId="1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44" fontId="7" fillId="0" borderId="1" xfId="1" applyFont="1" applyFill="1" applyBorder="1" applyAlignment="1">
      <alignment horizontal="left" vertical="center" wrapText="1"/>
    </xf>
    <xf numFmtId="9" fontId="5" fillId="2" borderId="1" xfId="3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44" fontId="9" fillId="7" borderId="1" xfId="0" applyNumberFormat="1" applyFont="1" applyFill="1" applyBorder="1" applyAlignment="1">
      <alignment horizontal="center" vertical="center"/>
    </xf>
    <xf numFmtId="44" fontId="4" fillId="7" borderId="1" xfId="0" applyNumberFormat="1" applyFont="1" applyFill="1" applyBorder="1" applyAlignment="1">
      <alignment horizontal="center" vertical="center"/>
    </xf>
  </cellXfs>
  <cellStyles count="4">
    <cellStyle name="Hiperlink" xfId="2" builtinId="8"/>
    <cellStyle name="Moeda" xfId="1" builtinId="4"/>
    <cellStyle name="Normal" xfId="0" builtinId="0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51858</xdr:colOff>
      <xdr:row>0</xdr:row>
      <xdr:rowOff>264583</xdr:rowOff>
    </xdr:from>
    <xdr:to>
      <xdr:col>0</xdr:col>
      <xdr:colOff>758169</xdr:colOff>
      <xdr:row>0</xdr:row>
      <xdr:rowOff>1079500</xdr:rowOff>
    </xdr:to>
    <xdr:pic>
      <xdr:nvPicPr>
        <xdr:cNvPr id="2" name="Imagem 1" descr="Brasão da República | Instituto de Artes">
          <a:extLst>
            <a:ext uri="{FF2B5EF4-FFF2-40B4-BE49-F238E27FC236}">
              <a16:creationId xmlns:a16="http://schemas.microsoft.com/office/drawing/2014/main" id="{D7CA2EE6-3135-4491-BE60-876AEBAA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8" y="264583"/>
          <a:ext cx="706311" cy="81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citacoes@rd7producoes.com.br" TargetMode="External"/><Relationship Id="rId3" Type="http://schemas.openxmlformats.org/officeDocument/2006/relationships/hyperlink" Target="mailto:ADRIANO@SUPERCOPO.COM.BR" TargetMode="External"/><Relationship Id="rId7" Type="http://schemas.openxmlformats.org/officeDocument/2006/relationships/hyperlink" Target="mailto:vendasluaeleo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rmb.licitacao@hotmail.com" TargetMode="External"/><Relationship Id="rId1" Type="http://schemas.openxmlformats.org/officeDocument/2006/relationships/hyperlink" Target="mailto:contato@proativaeventos.com.br" TargetMode="External"/><Relationship Id="rId6" Type="http://schemas.openxmlformats.org/officeDocument/2006/relationships/hyperlink" Target="mailto:financeiro.graf.franca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personalizemarilia@hotmail.com" TargetMode="External"/><Relationship Id="rId10" Type="http://schemas.openxmlformats.org/officeDocument/2006/relationships/hyperlink" Target="mailto:licitacao@idpromo.com.br" TargetMode="External"/><Relationship Id="rId4" Type="http://schemas.openxmlformats.org/officeDocument/2006/relationships/hyperlink" Target="mailto:licitacao@idpromo.com.br" TargetMode="External"/><Relationship Id="rId9" Type="http://schemas.openxmlformats.org/officeDocument/2006/relationships/hyperlink" Target="mailto:andresson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B99F-7B1F-41B5-BD29-7792BB8BC55B}">
  <dimension ref="A1:AD36"/>
  <sheetViews>
    <sheetView tabSelected="1" zoomScale="80" zoomScaleNormal="80" workbookViewId="0">
      <selection activeCell="A22" sqref="A22"/>
    </sheetView>
  </sheetViews>
  <sheetFormatPr defaultRowHeight="16.5" customHeight="1" x14ac:dyDescent="0.25"/>
  <cols>
    <col min="1" max="1" width="12" style="6" customWidth="1"/>
    <col min="2" max="4" width="18" style="6" customWidth="1"/>
    <col min="5" max="5" width="10.140625" style="6" customWidth="1"/>
    <col min="6" max="6" width="10.85546875" style="6" customWidth="1"/>
    <col min="7" max="11" width="13.28515625" style="6" customWidth="1"/>
    <col min="12" max="13" width="13.7109375" style="6" customWidth="1"/>
    <col min="14" max="24" width="13.28515625" style="6" customWidth="1"/>
    <col min="25" max="25" width="16.42578125" style="6" customWidth="1"/>
    <col min="26" max="28" width="13.5703125" style="6" customWidth="1"/>
    <col min="29" max="30" width="23.28515625" style="6" customWidth="1"/>
    <col min="31" max="31" width="10.85546875" style="6" customWidth="1"/>
    <col min="32" max="32" width="15" style="6" customWidth="1"/>
    <col min="33" max="35" width="16.7109375" style="6" customWidth="1"/>
    <col min="36" max="36" width="10.28515625" style="6" bestFit="1" customWidth="1"/>
    <col min="37" max="37" width="14" style="6" customWidth="1"/>
    <col min="38" max="16384" width="9.140625" style="6"/>
  </cols>
  <sheetData>
    <row r="1" spans="1:28" customFormat="1" ht="100.5" customHeight="1" x14ac:dyDescent="0.25">
      <c r="A1" s="6"/>
      <c r="B1" s="43" t="s">
        <v>36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8" customFormat="1" ht="24" customHeight="1" x14ac:dyDescent="0.25">
      <c r="A2" s="22" t="s">
        <v>50</v>
      </c>
    </row>
    <row r="3" spans="1:28" customFormat="1" ht="24" customHeight="1" x14ac:dyDescent="0.25">
      <c r="A3" s="27" t="s">
        <v>37</v>
      </c>
    </row>
    <row r="4" spans="1:28" customFormat="1" ht="24" customHeight="1" x14ac:dyDescent="0.25">
      <c r="A4" s="27" t="s">
        <v>38</v>
      </c>
    </row>
    <row r="5" spans="1:28" customFormat="1" ht="24" customHeight="1" x14ac:dyDescent="0.25">
      <c r="A5" s="27" t="s">
        <v>39</v>
      </c>
    </row>
    <row r="6" spans="1:28" customFormat="1" ht="24" customHeight="1" x14ac:dyDescent="0.25">
      <c r="A6" s="61" t="s">
        <v>42</v>
      </c>
      <c r="B6" s="62"/>
      <c r="C6" s="62"/>
      <c r="D6" s="62"/>
      <c r="E6" s="62"/>
      <c r="F6" s="62"/>
    </row>
    <row r="8" spans="1:28" s="7" customFormat="1" ht="24.75" customHeight="1" x14ac:dyDescent="0.25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 ht="51" customHeight="1" x14ac:dyDescent="0.25">
      <c r="A9" s="25" t="s">
        <v>2</v>
      </c>
      <c r="B9" s="25" t="s">
        <v>6</v>
      </c>
      <c r="C9" s="38" t="s">
        <v>29</v>
      </c>
      <c r="D9" s="38"/>
      <c r="E9" s="38"/>
      <c r="F9" s="38"/>
      <c r="G9" s="38"/>
      <c r="H9" s="38"/>
      <c r="I9" s="38"/>
      <c r="J9" s="38"/>
      <c r="K9" s="25" t="s">
        <v>54</v>
      </c>
      <c r="L9" s="26" t="s">
        <v>46</v>
      </c>
      <c r="M9" s="26" t="s">
        <v>43</v>
      </c>
      <c r="N9" s="38" t="s">
        <v>0</v>
      </c>
      <c r="O9" s="38"/>
      <c r="P9" s="38"/>
      <c r="Q9" s="38"/>
      <c r="R9" s="38"/>
      <c r="S9" s="38"/>
      <c r="T9" s="40" t="s">
        <v>16</v>
      </c>
      <c r="U9" s="41"/>
      <c r="V9" s="41"/>
      <c r="W9" s="41"/>
      <c r="X9" s="42"/>
      <c r="Y9" s="38" t="s">
        <v>1</v>
      </c>
      <c r="Z9" s="38"/>
      <c r="AA9" s="38"/>
      <c r="AB9" s="25" t="s">
        <v>3</v>
      </c>
    </row>
    <row r="10" spans="1:28" ht="24" customHeight="1" x14ac:dyDescent="0.25">
      <c r="A10" s="20">
        <v>1</v>
      </c>
      <c r="B10" s="14" t="s">
        <v>18</v>
      </c>
      <c r="C10" s="29" t="s">
        <v>55</v>
      </c>
      <c r="D10" s="29"/>
      <c r="E10" s="29"/>
      <c r="F10" s="29"/>
      <c r="G10" s="29"/>
      <c r="H10" s="29"/>
      <c r="I10" s="29"/>
      <c r="J10" s="29"/>
      <c r="K10" s="48">
        <f>2.5*1.052354</f>
        <v>2.6308850000000001</v>
      </c>
      <c r="L10" s="16">
        <v>45840</v>
      </c>
      <c r="M10" s="15">
        <f>L10+365</f>
        <v>46205</v>
      </c>
      <c r="N10" s="30" t="s">
        <v>57</v>
      </c>
      <c r="O10" s="30"/>
      <c r="P10" s="30"/>
      <c r="Q10" s="30"/>
      <c r="R10" s="30"/>
      <c r="S10" s="30"/>
      <c r="T10" s="47" t="s">
        <v>52</v>
      </c>
      <c r="U10" s="33"/>
      <c r="V10" s="33"/>
      <c r="W10" s="33"/>
      <c r="X10" s="34"/>
      <c r="Y10" s="31" t="s">
        <v>53</v>
      </c>
      <c r="Z10" s="31"/>
      <c r="AA10" s="31"/>
      <c r="AB10" s="1" t="s">
        <v>33</v>
      </c>
    </row>
    <row r="11" spans="1:28" ht="23.25" customHeight="1" x14ac:dyDescent="0.25">
      <c r="A11" s="20">
        <f>A10+1</f>
        <v>2</v>
      </c>
      <c r="B11" s="14" t="s">
        <v>18</v>
      </c>
      <c r="C11" s="29" t="s">
        <v>58</v>
      </c>
      <c r="D11" s="29"/>
      <c r="E11" s="29"/>
      <c r="F11" s="29"/>
      <c r="G11" s="29"/>
      <c r="H11" s="29"/>
      <c r="I11" s="29"/>
      <c r="J11" s="29"/>
      <c r="K11" s="49">
        <v>5.18</v>
      </c>
      <c r="L11" s="15">
        <v>46223</v>
      </c>
      <c r="M11" s="15">
        <f>L11+365</f>
        <v>46588</v>
      </c>
      <c r="N11" s="30" t="s">
        <v>30</v>
      </c>
      <c r="O11" s="30"/>
      <c r="P11" s="30"/>
      <c r="Q11" s="30"/>
      <c r="R11" s="30"/>
      <c r="S11" s="30"/>
      <c r="T11" s="35" t="s">
        <v>31</v>
      </c>
      <c r="U11" s="36"/>
      <c r="V11" s="36"/>
      <c r="W11" s="36"/>
      <c r="X11" s="37"/>
      <c r="Y11" s="32" t="s">
        <v>32</v>
      </c>
      <c r="Z11" s="32"/>
      <c r="AA11" s="32"/>
      <c r="AB11" s="1" t="s">
        <v>20</v>
      </c>
    </row>
    <row r="12" spans="1:28" ht="23.25" customHeight="1" x14ac:dyDescent="0.25">
      <c r="A12" s="17">
        <v>3</v>
      </c>
      <c r="B12" s="1" t="s">
        <v>35</v>
      </c>
      <c r="C12" s="30"/>
      <c r="D12" s="30"/>
      <c r="E12" s="30"/>
      <c r="F12" s="30"/>
      <c r="G12" s="30"/>
      <c r="H12" s="30"/>
      <c r="I12" s="30"/>
      <c r="J12" s="30"/>
      <c r="K12" s="49">
        <f>195/50</f>
        <v>3.9</v>
      </c>
      <c r="L12" s="15">
        <v>46315</v>
      </c>
      <c r="M12" s="15">
        <f>L12+180</f>
        <v>46495</v>
      </c>
      <c r="N12" s="30" t="s">
        <v>67</v>
      </c>
      <c r="O12" s="30"/>
      <c r="P12" s="30"/>
      <c r="Q12" s="30"/>
      <c r="R12" s="30"/>
      <c r="S12" s="30"/>
      <c r="T12" s="51" t="s">
        <v>65</v>
      </c>
      <c r="U12" s="36"/>
      <c r="V12" s="36"/>
      <c r="W12" s="36"/>
      <c r="X12" s="37"/>
      <c r="Y12" s="32" t="s">
        <v>66</v>
      </c>
      <c r="Z12" s="32"/>
      <c r="AA12" s="32"/>
      <c r="AB12" s="1" t="s">
        <v>20</v>
      </c>
    </row>
    <row r="13" spans="1:28" s="8" customFormat="1" ht="23.25" customHeight="1" x14ac:dyDescent="0.25">
      <c r="A13" s="17">
        <v>4</v>
      </c>
      <c r="B13" s="1" t="s">
        <v>35</v>
      </c>
      <c r="C13" s="28"/>
      <c r="D13" s="28"/>
      <c r="E13" s="28"/>
      <c r="F13" s="28"/>
      <c r="G13" s="28"/>
      <c r="H13" s="28"/>
      <c r="I13" s="28"/>
      <c r="J13" s="28"/>
      <c r="K13" s="50">
        <f>75/10</f>
        <v>7.5</v>
      </c>
      <c r="L13" s="15">
        <v>46315</v>
      </c>
      <c r="M13" s="15">
        <v>46495</v>
      </c>
      <c r="N13" s="30" t="s">
        <v>62</v>
      </c>
      <c r="O13" s="30"/>
      <c r="P13" s="30"/>
      <c r="Q13" s="30"/>
      <c r="R13" s="30"/>
      <c r="S13" s="30"/>
      <c r="T13" s="51" t="s">
        <v>63</v>
      </c>
      <c r="U13" s="36"/>
      <c r="V13" s="36"/>
      <c r="W13" s="36"/>
      <c r="X13" s="37"/>
      <c r="Y13" s="32" t="s">
        <v>64</v>
      </c>
      <c r="Z13" s="32"/>
      <c r="AA13" s="32"/>
      <c r="AB13" s="1" t="s">
        <v>20</v>
      </c>
    </row>
    <row r="14" spans="1:28" s="8" customFormat="1" ht="23.25" customHeight="1" x14ac:dyDescent="0.25">
      <c r="A14" s="17">
        <v>5</v>
      </c>
      <c r="B14" s="1" t="s">
        <v>35</v>
      </c>
      <c r="C14" s="28"/>
      <c r="D14" s="28"/>
      <c r="E14" s="28"/>
      <c r="F14" s="28"/>
      <c r="G14" s="28"/>
      <c r="H14" s="28"/>
      <c r="I14" s="28"/>
      <c r="J14" s="28"/>
      <c r="K14" s="50">
        <f>116.01/20</f>
        <v>5.8005000000000004</v>
      </c>
      <c r="L14" s="15">
        <v>46315</v>
      </c>
      <c r="M14" s="15">
        <v>46495</v>
      </c>
      <c r="N14" s="30" t="s">
        <v>59</v>
      </c>
      <c r="O14" s="30"/>
      <c r="P14" s="30"/>
      <c r="Q14" s="30"/>
      <c r="R14" s="30"/>
      <c r="S14" s="30"/>
      <c r="T14" s="51" t="s">
        <v>60</v>
      </c>
      <c r="U14" s="36"/>
      <c r="V14" s="36"/>
      <c r="W14" s="36"/>
      <c r="X14" s="37"/>
      <c r="Y14" s="32" t="s">
        <v>61</v>
      </c>
      <c r="Z14" s="32"/>
      <c r="AA14" s="32"/>
      <c r="AB14" s="1" t="s">
        <v>20</v>
      </c>
    </row>
    <row r="15" spans="1:28" s="8" customFormat="1" ht="23.25" customHeight="1" x14ac:dyDescent="0.25">
      <c r="A15" s="20">
        <v>6</v>
      </c>
      <c r="B15" s="14" t="s">
        <v>18</v>
      </c>
      <c r="C15" s="28" t="s">
        <v>72</v>
      </c>
      <c r="D15" s="28"/>
      <c r="E15" s="28"/>
      <c r="F15" s="28"/>
      <c r="G15" s="28"/>
      <c r="H15" s="28"/>
      <c r="I15" s="28"/>
      <c r="J15" s="28"/>
      <c r="K15" s="50">
        <v>4.22</v>
      </c>
      <c r="L15" s="16">
        <v>46113</v>
      </c>
      <c r="M15" s="15">
        <f t="shared" ref="M15:M18" si="0">L15+365</f>
        <v>46478</v>
      </c>
      <c r="N15" s="30" t="s">
        <v>68</v>
      </c>
      <c r="O15" s="30"/>
      <c r="P15" s="30"/>
      <c r="Q15" s="30"/>
      <c r="R15" s="30"/>
      <c r="S15" s="30"/>
      <c r="T15" s="51" t="s">
        <v>69</v>
      </c>
      <c r="U15" s="36"/>
      <c r="V15" s="36"/>
      <c r="W15" s="36"/>
      <c r="X15" s="37"/>
      <c r="Y15" s="39" t="s">
        <v>71</v>
      </c>
      <c r="Z15" s="39"/>
      <c r="AA15" s="39"/>
      <c r="AB15" s="14" t="s">
        <v>70</v>
      </c>
    </row>
    <row r="16" spans="1:28" s="8" customFormat="1" ht="23.25" customHeight="1" x14ac:dyDescent="0.25">
      <c r="A16" s="20">
        <v>7</v>
      </c>
      <c r="B16" s="14" t="s">
        <v>18</v>
      </c>
      <c r="C16" s="28" t="s">
        <v>73</v>
      </c>
      <c r="D16" s="28"/>
      <c r="E16" s="28"/>
      <c r="F16" s="28"/>
      <c r="G16" s="28"/>
      <c r="H16" s="28"/>
      <c r="I16" s="28"/>
      <c r="J16" s="28"/>
      <c r="K16" s="50">
        <v>1.74</v>
      </c>
      <c r="L16" s="16">
        <v>46087</v>
      </c>
      <c r="M16" s="15">
        <f t="shared" si="0"/>
        <v>46452</v>
      </c>
      <c r="N16" s="30" t="s">
        <v>74</v>
      </c>
      <c r="O16" s="30"/>
      <c r="P16" s="30"/>
      <c r="Q16" s="30"/>
      <c r="R16" s="30"/>
      <c r="S16" s="30"/>
      <c r="T16" s="51" t="s">
        <v>75</v>
      </c>
      <c r="U16" s="36"/>
      <c r="V16" s="36"/>
      <c r="W16" s="36"/>
      <c r="X16" s="36"/>
      <c r="Y16" s="31" t="s">
        <v>76</v>
      </c>
      <c r="Z16" s="31"/>
      <c r="AA16" s="31"/>
      <c r="AB16" s="14" t="s">
        <v>44</v>
      </c>
    </row>
    <row r="17" spans="1:30" s="8" customFormat="1" ht="23.25" customHeight="1" x14ac:dyDescent="0.25">
      <c r="A17" s="20">
        <v>8</v>
      </c>
      <c r="B17" s="14" t="s">
        <v>18</v>
      </c>
      <c r="C17" s="28" t="s">
        <v>80</v>
      </c>
      <c r="D17" s="28"/>
      <c r="E17" s="28"/>
      <c r="F17" s="28"/>
      <c r="G17" s="28"/>
      <c r="H17" s="28"/>
      <c r="I17" s="28"/>
      <c r="J17" s="28"/>
      <c r="K17" s="50">
        <v>3.54</v>
      </c>
      <c r="L17" s="16">
        <v>46261</v>
      </c>
      <c r="M17" s="15">
        <f t="shared" si="0"/>
        <v>46626</v>
      </c>
      <c r="N17" s="30" t="s">
        <v>77</v>
      </c>
      <c r="O17" s="30"/>
      <c r="P17" s="30"/>
      <c r="Q17" s="30"/>
      <c r="R17" s="30"/>
      <c r="S17" s="30"/>
      <c r="T17" s="52" t="s">
        <v>78</v>
      </c>
      <c r="U17" s="53"/>
      <c r="V17" s="53"/>
      <c r="W17" s="53"/>
      <c r="X17" s="53"/>
      <c r="Y17" s="54" t="s">
        <v>79</v>
      </c>
      <c r="Z17" s="54"/>
      <c r="AA17" s="54"/>
      <c r="AB17" s="55" t="s">
        <v>33</v>
      </c>
    </row>
    <row r="18" spans="1:30" s="8" customFormat="1" ht="23.25" customHeight="1" x14ac:dyDescent="0.25">
      <c r="A18" s="20">
        <v>9</v>
      </c>
      <c r="B18" s="14" t="s">
        <v>18</v>
      </c>
      <c r="C18" s="28" t="s">
        <v>85</v>
      </c>
      <c r="D18" s="28"/>
      <c r="E18" s="28"/>
      <c r="F18" s="28"/>
      <c r="G18" s="28"/>
      <c r="H18" s="28"/>
      <c r="I18" s="28"/>
      <c r="J18" s="28"/>
      <c r="K18" s="50">
        <v>2.7</v>
      </c>
      <c r="L18" s="16">
        <v>46244</v>
      </c>
      <c r="M18" s="15">
        <f t="shared" si="0"/>
        <v>46609</v>
      </c>
      <c r="N18" s="30" t="s">
        <v>30</v>
      </c>
      <c r="O18" s="30"/>
      <c r="P18" s="30"/>
      <c r="Q18" s="30"/>
      <c r="R18" s="30"/>
      <c r="S18" s="30"/>
      <c r="T18" s="35" t="s">
        <v>31</v>
      </c>
      <c r="U18" s="36"/>
      <c r="V18" s="36"/>
      <c r="W18" s="36"/>
      <c r="X18" s="37"/>
      <c r="Y18" s="32" t="s">
        <v>32</v>
      </c>
      <c r="Z18" s="32"/>
      <c r="AA18" s="32"/>
      <c r="AB18" s="1" t="s">
        <v>20</v>
      </c>
    </row>
    <row r="19" spans="1:30" s="8" customFormat="1" ht="23.25" customHeight="1" x14ac:dyDescent="0.25">
      <c r="A19" s="20">
        <v>10</v>
      </c>
      <c r="B19" s="14" t="s">
        <v>18</v>
      </c>
      <c r="C19" s="28" t="s">
        <v>81</v>
      </c>
      <c r="D19" s="28"/>
      <c r="E19" s="28"/>
      <c r="F19" s="28"/>
      <c r="G19" s="28"/>
      <c r="H19" s="28"/>
      <c r="I19" s="28"/>
      <c r="J19" s="28"/>
      <c r="K19" s="50">
        <v>4.2</v>
      </c>
      <c r="L19" s="16">
        <v>46141</v>
      </c>
      <c r="M19" s="15">
        <f t="shared" ref="M19" si="1">L19+365</f>
        <v>46506</v>
      </c>
      <c r="N19" s="30" t="s">
        <v>82</v>
      </c>
      <c r="O19" s="30"/>
      <c r="P19" s="30"/>
      <c r="Q19" s="30"/>
      <c r="R19" s="30"/>
      <c r="S19" s="30"/>
      <c r="T19" s="47" t="s">
        <v>83</v>
      </c>
      <c r="U19" s="33"/>
      <c r="V19" s="33"/>
      <c r="W19" s="33"/>
      <c r="X19" s="34"/>
      <c r="Y19" s="31" t="s">
        <v>84</v>
      </c>
      <c r="Z19" s="31"/>
      <c r="AA19" s="31"/>
      <c r="AB19" s="1" t="s">
        <v>33</v>
      </c>
    </row>
    <row r="20" spans="1:30" s="9" customFormat="1" ht="15.75" x14ac:dyDescent="0.25">
      <c r="A20" s="24" t="s">
        <v>47</v>
      </c>
    </row>
    <row r="21" spans="1:30" s="9" customFormat="1" ht="15.75" x14ac:dyDescent="0.25">
      <c r="A21" s="24" t="s">
        <v>56</v>
      </c>
    </row>
    <row r="22" spans="1:30" s="9" customFormat="1" ht="15" customHeight="1" x14ac:dyDescent="0.25">
      <c r="A22" s="21"/>
    </row>
    <row r="23" spans="1:30" ht="29.25" customHeight="1" x14ac:dyDescent="0.25">
      <c r="A23" s="40" t="s">
        <v>48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</row>
    <row r="24" spans="1:30" ht="29.25" customHeight="1" x14ac:dyDescent="0.25">
      <c r="A24" s="38" t="s">
        <v>2</v>
      </c>
      <c r="B24" s="38" t="s">
        <v>5</v>
      </c>
      <c r="C24" s="38"/>
      <c r="D24" s="38"/>
      <c r="E24" s="38" t="s">
        <v>7</v>
      </c>
      <c r="F24" s="38" t="s">
        <v>19</v>
      </c>
      <c r="G24" s="40" t="s">
        <v>15</v>
      </c>
      <c r="H24" s="41"/>
      <c r="I24" s="41"/>
      <c r="J24" s="41"/>
      <c r="K24" s="41"/>
      <c r="L24" s="41"/>
      <c r="M24" s="41"/>
      <c r="N24" s="41"/>
      <c r="O24" s="41"/>
      <c r="P24" s="42"/>
      <c r="Q24" s="44" t="s">
        <v>41</v>
      </c>
      <c r="R24" s="44" t="s">
        <v>22</v>
      </c>
      <c r="S24" s="44" t="s">
        <v>24</v>
      </c>
      <c r="T24" s="44" t="s">
        <v>40</v>
      </c>
    </row>
    <row r="25" spans="1:30" s="9" customFormat="1" ht="29.25" customHeight="1" x14ac:dyDescent="0.25">
      <c r="A25" s="38"/>
      <c r="B25" s="38"/>
      <c r="C25" s="38"/>
      <c r="D25" s="38"/>
      <c r="E25" s="38"/>
      <c r="F25" s="38"/>
      <c r="G25" s="19" t="s">
        <v>8</v>
      </c>
      <c r="H25" s="19" t="s">
        <v>9</v>
      </c>
      <c r="I25" s="18" t="s">
        <v>10</v>
      </c>
      <c r="J25" s="18" t="s">
        <v>11</v>
      </c>
      <c r="K25" s="18" t="s">
        <v>12</v>
      </c>
      <c r="L25" s="19" t="s">
        <v>13</v>
      </c>
      <c r="M25" s="19" t="s">
        <v>14</v>
      </c>
      <c r="N25" s="19" t="s">
        <v>27</v>
      </c>
      <c r="O25" s="19" t="s">
        <v>28</v>
      </c>
      <c r="P25" s="19" t="s">
        <v>34</v>
      </c>
      <c r="Q25" s="45"/>
      <c r="R25" s="45"/>
      <c r="S25" s="45"/>
      <c r="T25" s="45"/>
    </row>
    <row r="26" spans="1:30" s="9" customFormat="1" ht="88.5" customHeight="1" x14ac:dyDescent="0.25">
      <c r="A26" s="1">
        <v>1</v>
      </c>
      <c r="B26" s="30" t="s">
        <v>51</v>
      </c>
      <c r="C26" s="30"/>
      <c r="D26" s="30"/>
      <c r="E26" s="1" t="s">
        <v>17</v>
      </c>
      <c r="F26" s="2">
        <v>600</v>
      </c>
      <c r="G26" s="48">
        <f>2.5*1.052354</f>
        <v>2.6308850000000001</v>
      </c>
      <c r="H26" s="49">
        <v>5.18</v>
      </c>
      <c r="I26" s="49">
        <f>195/50</f>
        <v>3.9</v>
      </c>
      <c r="J26" s="56">
        <f>75/10</f>
        <v>7.5</v>
      </c>
      <c r="K26" s="58">
        <f>116.01/20</f>
        <v>5.8005000000000004</v>
      </c>
      <c r="L26" s="50">
        <v>4.22</v>
      </c>
      <c r="M26" s="56">
        <v>1.74</v>
      </c>
      <c r="N26" s="50">
        <v>3.54</v>
      </c>
      <c r="O26" s="50">
        <v>2.7</v>
      </c>
      <c r="P26" s="50">
        <v>4.2</v>
      </c>
      <c r="Q26" s="3">
        <f>COUNT(G26:P26)</f>
        <v>10</v>
      </c>
      <c r="R26" s="4">
        <f>AVERAGE(G26:P26)</f>
        <v>4.1411385000000003</v>
      </c>
      <c r="S26" s="4">
        <f>_xlfn.STDEV.S(G26:P26)</f>
        <v>1.6887561290752322</v>
      </c>
      <c r="T26" s="5">
        <f>S26/R26</f>
        <v>0.40779996348232067</v>
      </c>
    </row>
    <row r="27" spans="1:30" s="9" customFormat="1" ht="15.75" x14ac:dyDescent="0.25">
      <c r="A27" s="13" t="s">
        <v>45</v>
      </c>
      <c r="B27" s="13"/>
      <c r="C27" s="13"/>
      <c r="D27" s="13"/>
      <c r="E27" s="13"/>
      <c r="F27" s="23"/>
      <c r="G27" s="23"/>
      <c r="H27" s="23"/>
      <c r="I27" s="23"/>
      <c r="J27" s="23"/>
      <c r="K27" s="57"/>
      <c r="L27" s="57"/>
      <c r="M27" s="22"/>
      <c r="N27" s="22"/>
      <c r="O27" s="22"/>
      <c r="P27" s="22"/>
      <c r="Q27" s="22"/>
      <c r="R27" s="22"/>
      <c r="S27" s="22"/>
      <c r="T27" s="22"/>
    </row>
    <row r="28" spans="1:30" ht="15.75" x14ac:dyDescent="0.25">
      <c r="A28" s="7"/>
      <c r="B28" s="10"/>
      <c r="C28" s="10"/>
      <c r="D28" s="10"/>
      <c r="E28" s="11"/>
      <c r="F28" s="11"/>
      <c r="G28" s="11"/>
      <c r="H28" s="11"/>
      <c r="X28" s="22"/>
      <c r="Y28" s="22"/>
      <c r="Z28" s="22"/>
      <c r="AA28" s="22"/>
      <c r="AB28" s="22"/>
      <c r="AC28" s="22"/>
      <c r="AD28" s="22"/>
    </row>
    <row r="29" spans="1:30" ht="29.25" customHeight="1" x14ac:dyDescent="0.25">
      <c r="A29" s="40" t="s">
        <v>49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2"/>
    </row>
    <row r="30" spans="1:30" ht="29.25" customHeight="1" x14ac:dyDescent="0.25">
      <c r="A30" s="38" t="s">
        <v>2</v>
      </c>
      <c r="B30" s="38" t="s">
        <v>5</v>
      </c>
      <c r="C30" s="38"/>
      <c r="D30" s="38"/>
      <c r="E30" s="38" t="s">
        <v>7</v>
      </c>
      <c r="F30" s="38" t="s">
        <v>19</v>
      </c>
      <c r="G30" s="38" t="s">
        <v>15</v>
      </c>
      <c r="H30" s="38"/>
      <c r="I30" s="38"/>
      <c r="J30" s="38"/>
      <c r="K30" s="38"/>
      <c r="L30" s="38"/>
      <c r="M30" s="38"/>
      <c r="N30" s="38"/>
      <c r="O30" s="38"/>
      <c r="P30" s="38"/>
      <c r="Q30" s="46" t="s">
        <v>22</v>
      </c>
      <c r="R30" s="46" t="s">
        <v>23</v>
      </c>
      <c r="S30" s="46" t="s">
        <v>24</v>
      </c>
      <c r="T30" s="46" t="s">
        <v>40</v>
      </c>
      <c r="U30" s="46" t="s">
        <v>25</v>
      </c>
      <c r="V30" s="46"/>
      <c r="W30" s="46"/>
      <c r="X30" s="46" t="s">
        <v>21</v>
      </c>
      <c r="Y30" s="44" t="s">
        <v>26</v>
      </c>
    </row>
    <row r="31" spans="1:30" ht="29.25" customHeight="1" x14ac:dyDescent="0.25">
      <c r="A31" s="38"/>
      <c r="B31" s="38"/>
      <c r="C31" s="38"/>
      <c r="D31" s="38"/>
      <c r="E31" s="38"/>
      <c r="F31" s="38"/>
      <c r="G31" s="19" t="s">
        <v>8</v>
      </c>
      <c r="H31" s="19" t="s">
        <v>9</v>
      </c>
      <c r="I31" s="18" t="s">
        <v>10</v>
      </c>
      <c r="J31" s="18" t="s">
        <v>11</v>
      </c>
      <c r="K31" s="18" t="s">
        <v>12</v>
      </c>
      <c r="L31" s="19" t="s">
        <v>13</v>
      </c>
      <c r="M31" s="19" t="s">
        <v>14</v>
      </c>
      <c r="N31" s="19" t="s">
        <v>27</v>
      </c>
      <c r="O31" s="19" t="s">
        <v>28</v>
      </c>
      <c r="P31" s="19" t="s">
        <v>34</v>
      </c>
      <c r="Q31" s="46"/>
      <c r="R31" s="46"/>
      <c r="S31" s="46"/>
      <c r="T31" s="46"/>
      <c r="U31" s="46"/>
      <c r="V31" s="46"/>
      <c r="W31" s="46"/>
      <c r="X31" s="46"/>
      <c r="Y31" s="45"/>
    </row>
    <row r="32" spans="1:30" ht="88.5" customHeight="1" x14ac:dyDescent="0.25">
      <c r="A32" s="1">
        <v>1</v>
      </c>
      <c r="B32" s="30" t="s">
        <v>51</v>
      </c>
      <c r="C32" s="30"/>
      <c r="D32" s="30"/>
      <c r="E32" s="1" t="s">
        <v>17</v>
      </c>
      <c r="F32" s="2">
        <v>600</v>
      </c>
      <c r="G32" s="48">
        <f>2.5*1.052354</f>
        <v>2.6308850000000001</v>
      </c>
      <c r="H32" s="49">
        <v>5.18</v>
      </c>
      <c r="I32" s="49">
        <f>195/50</f>
        <v>3.9</v>
      </c>
      <c r="J32" s="56"/>
      <c r="K32" s="58">
        <f>116.01/20</f>
        <v>5.8005000000000004</v>
      </c>
      <c r="L32" s="50">
        <v>4.22</v>
      </c>
      <c r="M32" s="56"/>
      <c r="N32" s="50">
        <v>3.54</v>
      </c>
      <c r="O32" s="50">
        <v>2.7</v>
      </c>
      <c r="P32" s="50">
        <v>4.2</v>
      </c>
      <c r="Q32" s="4">
        <f>ROUND(AVERAGE(G32:P32),2)</f>
        <v>4.0199999999999996</v>
      </c>
      <c r="R32" s="4">
        <f>ROUND(MEDIAN(G32:P32),2)</f>
        <v>4.05</v>
      </c>
      <c r="S32" s="4">
        <f>_xlfn.STDEV.S(G32:P32)</f>
        <v>1.1022706778637112</v>
      </c>
      <c r="T32" s="59">
        <f>S32/Q32</f>
        <v>0.27419668603574909</v>
      </c>
      <c r="U32" s="60" t="s">
        <v>86</v>
      </c>
      <c r="V32" s="60"/>
      <c r="W32" s="60"/>
      <c r="X32" s="63">
        <f>R32</f>
        <v>4.05</v>
      </c>
      <c r="Y32" s="64">
        <f>ROUND(F32*X32,2)</f>
        <v>2430</v>
      </c>
    </row>
    <row r="33" spans="12:30" ht="16.5" customHeight="1" x14ac:dyDescent="0.25">
      <c r="L33" s="12"/>
    </row>
    <row r="36" spans="12:30" ht="16.5" customHeight="1" x14ac:dyDescent="0.25">
      <c r="AD36" s="12"/>
    </row>
  </sheetData>
  <mergeCells count="72">
    <mergeCell ref="A23:T23"/>
    <mergeCell ref="G24:P24"/>
    <mergeCell ref="G30:P30"/>
    <mergeCell ref="U32:W32"/>
    <mergeCell ref="U30:W31"/>
    <mergeCell ref="A29:Y29"/>
    <mergeCell ref="T17:X17"/>
    <mergeCell ref="Y17:AA17"/>
    <mergeCell ref="C19:J19"/>
    <mergeCell ref="N19:S19"/>
    <mergeCell ref="T19:X19"/>
    <mergeCell ref="Y19:AA19"/>
    <mergeCell ref="Y30:Y31"/>
    <mergeCell ref="B1:M1"/>
    <mergeCell ref="B26:D26"/>
    <mergeCell ref="B24:D25"/>
    <mergeCell ref="F24:F25"/>
    <mergeCell ref="E24:E25"/>
    <mergeCell ref="Q24:Q25"/>
    <mergeCell ref="A24:A25"/>
    <mergeCell ref="R24:R25"/>
    <mergeCell ref="S24:S25"/>
    <mergeCell ref="T24:T25"/>
    <mergeCell ref="B32:D32"/>
    <mergeCell ref="F30:F31"/>
    <mergeCell ref="Q30:Q31"/>
    <mergeCell ref="R30:R31"/>
    <mergeCell ref="S30:S31"/>
    <mergeCell ref="T30:T31"/>
    <mergeCell ref="X30:X31"/>
    <mergeCell ref="A30:A31"/>
    <mergeCell ref="B30:D31"/>
    <mergeCell ref="Y16:AA16"/>
    <mergeCell ref="Y18:AA18"/>
    <mergeCell ref="E30:E31"/>
    <mergeCell ref="T11:X11"/>
    <mergeCell ref="T12:X12"/>
    <mergeCell ref="T13:X13"/>
    <mergeCell ref="T14:X14"/>
    <mergeCell ref="T15:X15"/>
    <mergeCell ref="A8:AB8"/>
    <mergeCell ref="Y9:AA9"/>
    <mergeCell ref="Y11:AA11"/>
    <mergeCell ref="Y12:AA12"/>
    <mergeCell ref="Y13:AA13"/>
    <mergeCell ref="Y14:AA14"/>
    <mergeCell ref="Y15:AA15"/>
    <mergeCell ref="N9:S9"/>
    <mergeCell ref="T9:X9"/>
    <mergeCell ref="N11:S11"/>
    <mergeCell ref="N12:S12"/>
    <mergeCell ref="N13:S13"/>
    <mergeCell ref="N14:S14"/>
    <mergeCell ref="N15:S15"/>
    <mergeCell ref="N16:S16"/>
    <mergeCell ref="C9:J9"/>
    <mergeCell ref="C11:J11"/>
    <mergeCell ref="C12:J12"/>
    <mergeCell ref="C13:J13"/>
    <mergeCell ref="C14:J14"/>
    <mergeCell ref="C15:J15"/>
    <mergeCell ref="C16:J16"/>
    <mergeCell ref="Y10:AA10"/>
    <mergeCell ref="N17:S17"/>
    <mergeCell ref="N18:S18"/>
    <mergeCell ref="N10:S10"/>
    <mergeCell ref="T10:X10"/>
    <mergeCell ref="T16:X16"/>
    <mergeCell ref="T18:X18"/>
    <mergeCell ref="C17:J17"/>
    <mergeCell ref="C18:J18"/>
    <mergeCell ref="C10:J10"/>
  </mergeCells>
  <phoneticPr fontId="2" type="noConversion"/>
  <hyperlinks>
    <hyperlink ref="T15" r:id="rId1" xr:uid="{A956CB25-C3E4-4C4E-B566-93B2099572E1}"/>
    <hyperlink ref="T16" r:id="rId2" xr:uid="{DE45A042-E489-4541-B40E-646B71234527}"/>
    <hyperlink ref="T10" r:id="rId3" xr:uid="{E04A0D30-BE7A-4F5F-B0BA-84BA7F273484}"/>
    <hyperlink ref="T11" r:id="rId4" xr:uid="{E75B7B44-C428-4A97-A90C-5E420B36E9B5}"/>
    <hyperlink ref="T14" r:id="rId5" xr:uid="{9A342F70-26C1-4DFF-B4FA-09A87CB8FBFD}"/>
    <hyperlink ref="T13" r:id="rId6" xr:uid="{46FAA28F-CA4F-4BEF-AC1A-BB6701276587}"/>
    <hyperlink ref="T12" r:id="rId7" xr:uid="{B9773F7E-F16E-4D31-84BB-4A2F804ACD67}"/>
    <hyperlink ref="T17" r:id="rId8" xr:uid="{D6054638-6018-4090-88CD-910CEEF5CCE9}"/>
    <hyperlink ref="T19" r:id="rId9" xr:uid="{9B9F1A52-AC8D-41F1-A865-DC39DC89A953}"/>
    <hyperlink ref="T18" r:id="rId10" xr:uid="{2AB729FF-BC61-488A-BA45-C08A82F968E9}"/>
  </hyperlinks>
  <pageMargins left="0.511811024" right="0.511811024" top="0.78740157499999996" bottom="0.78740157499999996" header="0.31496062000000002" footer="0.31496062000000002"/>
  <pageSetup paperSize="9" scale="28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de Oliveira Santos do Nascimento</dc:creator>
  <cp:lastModifiedBy>Stefano Babinski Neto</cp:lastModifiedBy>
  <dcterms:created xsi:type="dcterms:W3CDTF">2023-02-16T13:36:51Z</dcterms:created>
  <dcterms:modified xsi:type="dcterms:W3CDTF">2026-10-20T19:56:01Z</dcterms:modified>
</cp:coreProperties>
</file>