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1332564\Downloads\"/>
    </mc:Choice>
  </mc:AlternateContent>
  <bookViews>
    <workbookView xWindow="0" yWindow="0" windowWidth="28800" windowHeight="12135" tabRatio="778" firstSheet="5" activeTab="5"/>
  </bookViews>
  <sheets>
    <sheet name="Base 2023" sheetId="8" state="hidden" r:id="rId1"/>
    <sheet name="Fatores" sheetId="9" state="hidden" r:id="rId2"/>
    <sheet name="BASE 2025" sheetId="11" state="hidden" r:id="rId3"/>
    <sheet name="BASE 2026" sheetId="3" state="hidden" r:id="rId4"/>
    <sheet name="BASE 2024" sheetId="10" state="hidden" r:id="rId5"/>
    <sheet name="Exportação - Exporta Fácil" sheetId="1" r:id="rId6"/>
    <sheet name="Exportação - Documento" sheetId="4" r:id="rId7"/>
    <sheet name="Exportação - Telegrama" sheetId="5" state="hidden" r:id="rId8"/>
    <sheet name="Exportação - Mala M" sheetId="6" r:id="rId9"/>
    <sheet name="Importação - Packet" sheetId="2" r:id="rId10"/>
    <sheet name="Outros Serviços" sheetId="7" r:id="rId11"/>
  </sheets>
  <externalReferences>
    <externalReference r:id="rId1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5" i="1" l="1"/>
  <c r="V15" i="1"/>
  <c r="W15" i="1"/>
  <c r="X15" i="1"/>
  <c r="Y15" i="1"/>
  <c r="Z15" i="1"/>
  <c r="AA15" i="1"/>
  <c r="U16" i="1"/>
  <c r="V16" i="1"/>
  <c r="W16" i="1"/>
  <c r="X16" i="1"/>
  <c r="Y16" i="1"/>
  <c r="Z16" i="1"/>
  <c r="AA16" i="1"/>
  <c r="U17" i="1"/>
  <c r="V17" i="1"/>
  <c r="W17" i="1"/>
  <c r="X17" i="1"/>
  <c r="Y17" i="1"/>
  <c r="Z17" i="1"/>
  <c r="AA17" i="1"/>
  <c r="AA14" i="1"/>
  <c r="Z14" i="1"/>
  <c r="Y14" i="1"/>
  <c r="X14" i="1"/>
  <c r="W14" i="1"/>
  <c r="V14" i="1"/>
  <c r="U14" i="1"/>
  <c r="K10" i="4" l="1"/>
  <c r="BP3" i="3" l="1"/>
  <c r="X14" i="2"/>
  <c r="W14" i="2"/>
  <c r="V14" i="2"/>
  <c r="U14" i="2"/>
  <c r="T14" i="2"/>
  <c r="BP14" i="3"/>
  <c r="BP13" i="3"/>
  <c r="BP12" i="3"/>
  <c r="BP11" i="3"/>
  <c r="BP10" i="3"/>
  <c r="BP9" i="3"/>
  <c r="BP8" i="3"/>
  <c r="BP7" i="3"/>
  <c r="BP6" i="3"/>
  <c r="BP5" i="3"/>
  <c r="BP4" i="3"/>
  <c r="T16" i="2" s="1"/>
  <c r="R10" i="2"/>
  <c r="BF181" i="3"/>
  <c r="B10" i="2"/>
  <c r="J10" i="2"/>
  <c r="T10" i="1"/>
  <c r="K10" i="1"/>
  <c r="Z6" i="3"/>
  <c r="Z5" i="3"/>
  <c r="Z4" i="3"/>
  <c r="Z3" i="3"/>
  <c r="O2" i="3"/>
  <c r="BE235" i="11"/>
  <c r="AU235" i="11"/>
  <c r="BE234" i="11"/>
  <c r="AU234" i="11"/>
  <c r="BE233" i="11"/>
  <c r="AU233" i="11"/>
  <c r="BE232" i="11"/>
  <c r="AU232" i="11"/>
  <c r="BE231" i="11"/>
  <c r="AU231" i="11"/>
  <c r="BE230" i="11"/>
  <c r="AU230" i="11"/>
  <c r="BE229" i="11"/>
  <c r="AU229" i="11"/>
  <c r="BE228" i="11"/>
  <c r="AU228" i="11"/>
  <c r="BE227" i="11"/>
  <c r="AU227" i="11"/>
  <c r="BE226" i="11"/>
  <c r="AU226" i="11"/>
  <c r="BE225" i="11"/>
  <c r="AU225" i="11"/>
  <c r="BE224" i="11"/>
  <c r="AU224" i="11"/>
  <c r="BE223" i="11"/>
  <c r="AU223" i="11"/>
  <c r="BE222" i="11"/>
  <c r="AU222" i="11"/>
  <c r="BE221" i="11"/>
  <c r="AU221" i="11"/>
  <c r="BE220" i="11"/>
  <c r="AU220" i="11"/>
  <c r="BE219" i="11"/>
  <c r="AU219" i="11"/>
  <c r="BE218" i="11"/>
  <c r="AU218" i="11"/>
  <c r="BE217" i="11"/>
  <c r="AZ217" i="11"/>
  <c r="AU217" i="11"/>
  <c r="N217" i="11"/>
  <c r="C217" i="11"/>
  <c r="BE216" i="11"/>
  <c r="AZ216" i="11"/>
  <c r="AU216" i="11"/>
  <c r="N216" i="11"/>
  <c r="C216" i="11"/>
  <c r="BE215" i="11"/>
  <c r="AZ215" i="11"/>
  <c r="AU215" i="11"/>
  <c r="N215" i="11"/>
  <c r="C215" i="11"/>
  <c r="BE214" i="11"/>
  <c r="AZ214" i="11"/>
  <c r="AU214" i="11"/>
  <c r="N214" i="11"/>
  <c r="C214" i="11"/>
  <c r="BE213" i="11"/>
  <c r="AZ213" i="11"/>
  <c r="AU213" i="11"/>
  <c r="N213" i="11"/>
  <c r="C213" i="11"/>
  <c r="BE212" i="11"/>
  <c r="AZ212" i="11"/>
  <c r="AU212" i="11"/>
  <c r="N212" i="11"/>
  <c r="C212" i="11"/>
  <c r="BE211" i="11"/>
  <c r="AZ211" i="11"/>
  <c r="AU211" i="11"/>
  <c r="N211" i="11"/>
  <c r="C211" i="11"/>
  <c r="BE210" i="11"/>
  <c r="AZ210" i="11"/>
  <c r="AU210" i="11"/>
  <c r="N210" i="11"/>
  <c r="C210" i="11"/>
  <c r="BE209" i="11"/>
  <c r="AZ209" i="11"/>
  <c r="AU209" i="11"/>
  <c r="N209" i="11"/>
  <c r="C209" i="11"/>
  <c r="BE208" i="11"/>
  <c r="AZ208" i="11"/>
  <c r="AU208" i="11"/>
  <c r="N208" i="11"/>
  <c r="C208" i="11"/>
  <c r="BE207" i="11"/>
  <c r="AZ207" i="11"/>
  <c r="AU207" i="11"/>
  <c r="N207" i="11"/>
  <c r="C207" i="11"/>
  <c r="BE206" i="11"/>
  <c r="AZ206" i="11"/>
  <c r="AU206" i="11"/>
  <c r="N206" i="11"/>
  <c r="C206" i="11"/>
  <c r="BE205" i="11"/>
  <c r="AZ205" i="11"/>
  <c r="AU205" i="11"/>
  <c r="N205" i="11"/>
  <c r="C205" i="11"/>
  <c r="BE204" i="11"/>
  <c r="AZ204" i="11"/>
  <c r="AU204" i="11"/>
  <c r="N204" i="11"/>
  <c r="C204" i="11"/>
  <c r="BE203" i="11"/>
  <c r="AZ203" i="11"/>
  <c r="AU203" i="11"/>
  <c r="N203" i="11"/>
  <c r="C203" i="11"/>
  <c r="BE202" i="11"/>
  <c r="AZ202" i="11"/>
  <c r="AU202" i="11"/>
  <c r="N202" i="11"/>
  <c r="C202" i="11"/>
  <c r="BE201" i="11"/>
  <c r="AZ201" i="11"/>
  <c r="AU201" i="11"/>
  <c r="N201" i="11"/>
  <c r="C201" i="11"/>
  <c r="BE200" i="11"/>
  <c r="AZ200" i="11"/>
  <c r="AU200" i="11"/>
  <c r="N200" i="11"/>
  <c r="C200" i="11"/>
  <c r="BE199" i="11"/>
  <c r="AZ199" i="11"/>
  <c r="AU199" i="11"/>
  <c r="N199" i="11"/>
  <c r="C199" i="11"/>
  <c r="BE198" i="11"/>
  <c r="AZ198" i="11"/>
  <c r="AU198" i="11"/>
  <c r="N198" i="11"/>
  <c r="C198" i="11"/>
  <c r="BE197" i="11"/>
  <c r="AZ197" i="11"/>
  <c r="AU197" i="11"/>
  <c r="N197" i="11"/>
  <c r="C197" i="11"/>
  <c r="BE196" i="11"/>
  <c r="AZ196" i="11"/>
  <c r="AU196" i="11"/>
  <c r="N196" i="11"/>
  <c r="C196" i="11"/>
  <c r="BE195" i="11"/>
  <c r="AZ195" i="11"/>
  <c r="AU195" i="11"/>
  <c r="N195" i="11"/>
  <c r="C195" i="11"/>
  <c r="BE194" i="11"/>
  <c r="AZ194" i="11"/>
  <c r="AU194" i="11"/>
  <c r="N194" i="11"/>
  <c r="C194" i="11"/>
  <c r="BE193" i="11"/>
  <c r="AZ193" i="11"/>
  <c r="AU193" i="11"/>
  <c r="N193" i="11"/>
  <c r="C193" i="11"/>
  <c r="BE192" i="11"/>
  <c r="AZ192" i="11"/>
  <c r="AU192" i="11"/>
  <c r="N192" i="11"/>
  <c r="C192" i="11"/>
  <c r="BE191" i="11"/>
  <c r="AZ191" i="11"/>
  <c r="AU191" i="11"/>
  <c r="N191" i="11"/>
  <c r="C191" i="11"/>
  <c r="BE190" i="11"/>
  <c r="AZ190" i="11"/>
  <c r="AU190" i="11"/>
  <c r="N190" i="11"/>
  <c r="C190" i="11"/>
  <c r="BE189" i="11"/>
  <c r="AZ189" i="11"/>
  <c r="AU189" i="11"/>
  <c r="N189" i="11"/>
  <c r="C189" i="11"/>
  <c r="BE188" i="11"/>
  <c r="AZ188" i="11"/>
  <c r="AU188" i="11"/>
  <c r="N188" i="11"/>
  <c r="C188" i="11"/>
  <c r="BE187" i="11"/>
  <c r="AZ187" i="11"/>
  <c r="AU187" i="11"/>
  <c r="N187" i="11"/>
  <c r="C187" i="11"/>
  <c r="BE186" i="11"/>
  <c r="AZ186" i="11"/>
  <c r="AU186" i="11"/>
  <c r="N186" i="11"/>
  <c r="C186" i="11"/>
  <c r="BE185" i="11"/>
  <c r="AZ185" i="11"/>
  <c r="AU185" i="11"/>
  <c r="N185" i="11"/>
  <c r="C185" i="11"/>
  <c r="BE184" i="11"/>
  <c r="AZ184" i="11"/>
  <c r="AU184" i="11"/>
  <c r="N184" i="11"/>
  <c r="C184" i="11"/>
  <c r="BE183" i="11"/>
  <c r="AZ183" i="11"/>
  <c r="AU183" i="11"/>
  <c r="N183" i="11"/>
  <c r="C183" i="11"/>
  <c r="BE182" i="11"/>
  <c r="AZ182" i="11"/>
  <c r="AU182" i="11"/>
  <c r="N182" i="11"/>
  <c r="C182" i="11"/>
  <c r="BE181" i="11"/>
  <c r="AZ181" i="11"/>
  <c r="AU181" i="11"/>
  <c r="N181" i="11"/>
  <c r="C181" i="11"/>
  <c r="BE180" i="11"/>
  <c r="AZ180" i="11"/>
  <c r="AU180" i="11"/>
  <c r="N180" i="11"/>
  <c r="C180" i="11"/>
  <c r="BE179" i="11"/>
  <c r="AZ179" i="11"/>
  <c r="AU179" i="11"/>
  <c r="N179" i="11"/>
  <c r="C179" i="11"/>
  <c r="BE178" i="11"/>
  <c r="AZ178" i="11"/>
  <c r="AU178" i="11"/>
  <c r="N178" i="11"/>
  <c r="C178" i="11"/>
  <c r="BE177" i="11"/>
  <c r="AZ177" i="11"/>
  <c r="AU177" i="11"/>
  <c r="N177" i="11"/>
  <c r="C177" i="11"/>
  <c r="BE176" i="11"/>
  <c r="AZ176" i="11"/>
  <c r="AU176" i="11"/>
  <c r="N176" i="11"/>
  <c r="C176" i="11"/>
  <c r="BE175" i="11"/>
  <c r="AZ175" i="11"/>
  <c r="AU175" i="11"/>
  <c r="N175" i="11"/>
  <c r="C175" i="11"/>
  <c r="BE174" i="11"/>
  <c r="AZ174" i="11"/>
  <c r="AU174" i="11"/>
  <c r="N174" i="11"/>
  <c r="C174" i="11"/>
  <c r="BE173" i="11"/>
  <c r="AZ173" i="11"/>
  <c r="AU173" i="11"/>
  <c r="N173" i="11"/>
  <c r="C173" i="11"/>
  <c r="BE172" i="11"/>
  <c r="AZ172" i="11"/>
  <c r="AU172" i="11"/>
  <c r="N172" i="11"/>
  <c r="C172" i="11"/>
  <c r="BE171" i="11"/>
  <c r="AZ171" i="11"/>
  <c r="AU171" i="11"/>
  <c r="N171" i="11"/>
  <c r="C171" i="11"/>
  <c r="BE170" i="11"/>
  <c r="AZ170" i="11"/>
  <c r="AU170" i="11"/>
  <c r="N170" i="11"/>
  <c r="C170" i="11"/>
  <c r="BE169" i="11"/>
  <c r="AZ169" i="11"/>
  <c r="AU169" i="11"/>
  <c r="N169" i="11"/>
  <c r="C169" i="11"/>
  <c r="BE168" i="11"/>
  <c r="AZ168" i="11"/>
  <c r="AU168" i="11"/>
  <c r="N168" i="11"/>
  <c r="C168" i="11"/>
  <c r="BE167" i="11"/>
  <c r="AZ167" i="11"/>
  <c r="AU167" i="11"/>
  <c r="N167" i="11"/>
  <c r="C167" i="11"/>
  <c r="BE166" i="11"/>
  <c r="AZ166" i="11"/>
  <c r="AU166" i="11"/>
  <c r="N166" i="11"/>
  <c r="C166" i="11"/>
  <c r="BE165" i="11"/>
  <c r="AZ165" i="11"/>
  <c r="AU165" i="11"/>
  <c r="N165" i="11"/>
  <c r="C165" i="11"/>
  <c r="BE164" i="11"/>
  <c r="AZ164" i="11"/>
  <c r="AU164" i="11"/>
  <c r="N164" i="11"/>
  <c r="C164" i="11"/>
  <c r="BE163" i="11"/>
  <c r="AZ163" i="11"/>
  <c r="AU163" i="11"/>
  <c r="N163" i="11"/>
  <c r="C163" i="11"/>
  <c r="BE162" i="11"/>
  <c r="AZ162" i="11"/>
  <c r="AU162" i="11"/>
  <c r="N162" i="11"/>
  <c r="C162" i="11"/>
  <c r="BE161" i="11"/>
  <c r="AZ161" i="11"/>
  <c r="AU161" i="11"/>
  <c r="N161" i="11"/>
  <c r="C161" i="11"/>
  <c r="BE160" i="11"/>
  <c r="AZ160" i="11"/>
  <c r="AU160" i="11"/>
  <c r="N160" i="11"/>
  <c r="C160" i="11"/>
  <c r="BE159" i="11"/>
  <c r="AZ159" i="11"/>
  <c r="AU159" i="11"/>
  <c r="N159" i="11"/>
  <c r="C159" i="11"/>
  <c r="BE158" i="11"/>
  <c r="AZ158" i="11"/>
  <c r="AU158" i="11"/>
  <c r="N158" i="11"/>
  <c r="C158" i="11"/>
  <c r="BE157" i="11"/>
  <c r="AZ157" i="11"/>
  <c r="AU157" i="11"/>
  <c r="N157" i="11"/>
  <c r="C157" i="11"/>
  <c r="BE156" i="11"/>
  <c r="AZ156" i="11"/>
  <c r="AU156" i="11"/>
  <c r="N156" i="11"/>
  <c r="C156" i="11"/>
  <c r="BE155" i="11"/>
  <c r="AZ155" i="11"/>
  <c r="AU155" i="11"/>
  <c r="N155" i="11"/>
  <c r="C155" i="11"/>
  <c r="BE154" i="11"/>
  <c r="AZ154" i="11"/>
  <c r="AU154" i="11"/>
  <c r="N154" i="11"/>
  <c r="C154" i="11"/>
  <c r="BE153" i="11"/>
  <c r="AZ153" i="11"/>
  <c r="AU153" i="11"/>
  <c r="N153" i="11"/>
  <c r="C153" i="11"/>
  <c r="BE152" i="11"/>
  <c r="AZ152" i="11"/>
  <c r="AU152" i="11"/>
  <c r="N152" i="11"/>
  <c r="C152" i="11"/>
  <c r="BE151" i="11"/>
  <c r="AZ151" i="11"/>
  <c r="AU151" i="11"/>
  <c r="N151" i="11"/>
  <c r="C151" i="11"/>
  <c r="BE150" i="11"/>
  <c r="AZ150" i="11"/>
  <c r="AU150" i="11"/>
  <c r="N150" i="11"/>
  <c r="C150" i="11"/>
  <c r="BE149" i="11"/>
  <c r="AZ149" i="11"/>
  <c r="AU149" i="11"/>
  <c r="N149" i="11"/>
  <c r="C149" i="11"/>
  <c r="BE148" i="11"/>
  <c r="AZ148" i="11"/>
  <c r="AU148" i="11"/>
  <c r="N148" i="11"/>
  <c r="C148" i="11"/>
  <c r="BE147" i="11"/>
  <c r="AZ147" i="11"/>
  <c r="AU147" i="11"/>
  <c r="N147" i="11"/>
  <c r="C147" i="11"/>
  <c r="BE146" i="11"/>
  <c r="AZ146" i="11"/>
  <c r="AU146" i="11"/>
  <c r="N146" i="11"/>
  <c r="C146" i="11"/>
  <c r="BE145" i="11"/>
  <c r="AZ145" i="11"/>
  <c r="AU145" i="11"/>
  <c r="N145" i="11"/>
  <c r="C145" i="11"/>
  <c r="BE144" i="11"/>
  <c r="AZ144" i="11"/>
  <c r="AU144" i="11"/>
  <c r="N144" i="11"/>
  <c r="C144" i="11"/>
  <c r="BE143" i="11"/>
  <c r="AZ143" i="11"/>
  <c r="AU143" i="11"/>
  <c r="N143" i="11"/>
  <c r="C143" i="11"/>
  <c r="BE142" i="11"/>
  <c r="AZ142" i="11"/>
  <c r="AU142" i="11"/>
  <c r="N142" i="11"/>
  <c r="C142" i="11"/>
  <c r="BE141" i="11"/>
  <c r="AZ141" i="11"/>
  <c r="AU141" i="11"/>
  <c r="N141" i="11"/>
  <c r="C141" i="11"/>
  <c r="BE140" i="11"/>
  <c r="AZ140" i="11"/>
  <c r="AU140" i="11"/>
  <c r="N140" i="11"/>
  <c r="C140" i="11"/>
  <c r="BE139" i="11"/>
  <c r="AZ139" i="11"/>
  <c r="AU139" i="11"/>
  <c r="N139" i="11"/>
  <c r="C139" i="11"/>
  <c r="BE138" i="11"/>
  <c r="AZ138" i="11"/>
  <c r="AU138" i="11"/>
  <c r="N138" i="11"/>
  <c r="C138" i="11"/>
  <c r="BE137" i="11"/>
  <c r="AZ137" i="11"/>
  <c r="AU137" i="11"/>
  <c r="N137" i="11"/>
  <c r="C137" i="11"/>
  <c r="BE136" i="11"/>
  <c r="AZ136" i="11"/>
  <c r="AU136" i="11"/>
  <c r="N136" i="11"/>
  <c r="C136" i="11"/>
  <c r="BE135" i="11"/>
  <c r="AZ135" i="11"/>
  <c r="AU135" i="11"/>
  <c r="N135" i="11"/>
  <c r="C135" i="11"/>
  <c r="BE134" i="11"/>
  <c r="AZ134" i="11"/>
  <c r="AU134" i="11"/>
  <c r="N134" i="11"/>
  <c r="C134" i="11"/>
  <c r="BE133" i="11"/>
  <c r="AZ133" i="11"/>
  <c r="AU133" i="11"/>
  <c r="N133" i="11"/>
  <c r="C133" i="11"/>
  <c r="BE132" i="11"/>
  <c r="AZ132" i="11"/>
  <c r="AU132" i="11"/>
  <c r="N132" i="11"/>
  <c r="C132" i="11"/>
  <c r="BE131" i="11"/>
  <c r="AZ131" i="11"/>
  <c r="AU131" i="11"/>
  <c r="N131" i="11"/>
  <c r="C131" i="11"/>
  <c r="BE130" i="11"/>
  <c r="AZ130" i="11"/>
  <c r="AU130" i="11"/>
  <c r="N130" i="11"/>
  <c r="C130" i="11"/>
  <c r="BE129" i="11"/>
  <c r="AZ129" i="11"/>
  <c r="AU129" i="11"/>
  <c r="N129" i="11"/>
  <c r="C129" i="11"/>
  <c r="BE128" i="11"/>
  <c r="AZ128" i="11"/>
  <c r="AU128" i="11"/>
  <c r="N128" i="11"/>
  <c r="C128" i="11"/>
  <c r="BE127" i="11"/>
  <c r="AZ127" i="11"/>
  <c r="AU127" i="11"/>
  <c r="N127" i="11"/>
  <c r="C127" i="11"/>
  <c r="BE126" i="11"/>
  <c r="AZ126" i="11"/>
  <c r="AU126" i="11"/>
  <c r="N126" i="11"/>
  <c r="C126" i="11"/>
  <c r="BE125" i="11"/>
  <c r="AZ125" i="11"/>
  <c r="AU125" i="11"/>
  <c r="N125" i="11"/>
  <c r="C125" i="11"/>
  <c r="BE124" i="11"/>
  <c r="AZ124" i="11"/>
  <c r="AU124" i="11"/>
  <c r="N124" i="11"/>
  <c r="C124" i="11"/>
  <c r="BE123" i="11"/>
  <c r="AZ123" i="11"/>
  <c r="AU123" i="11"/>
  <c r="N123" i="11"/>
  <c r="C123" i="11"/>
  <c r="BE122" i="11"/>
  <c r="AZ122" i="11"/>
  <c r="AU122" i="11"/>
  <c r="N122" i="11"/>
  <c r="C122" i="11"/>
  <c r="BE121" i="11"/>
  <c r="AZ121" i="11"/>
  <c r="AU121" i="11"/>
  <c r="N121" i="11"/>
  <c r="C121" i="11"/>
  <c r="BE120" i="11"/>
  <c r="AZ120" i="11"/>
  <c r="AU120" i="11"/>
  <c r="N120" i="11"/>
  <c r="C120" i="11"/>
  <c r="BE119" i="11"/>
  <c r="AZ119" i="11"/>
  <c r="AU119" i="11"/>
  <c r="N119" i="11"/>
  <c r="C119" i="11"/>
  <c r="BE118" i="11"/>
  <c r="AZ118" i="11"/>
  <c r="AU118" i="11"/>
  <c r="N118" i="11"/>
  <c r="C118" i="11"/>
  <c r="BE117" i="11"/>
  <c r="AZ117" i="11"/>
  <c r="AU117" i="11"/>
  <c r="N117" i="11"/>
  <c r="C117" i="11"/>
  <c r="BE116" i="11"/>
  <c r="AZ116" i="11"/>
  <c r="AU116" i="11"/>
  <c r="N116" i="11"/>
  <c r="C116" i="11"/>
  <c r="BE115" i="11"/>
  <c r="AZ115" i="11"/>
  <c r="AU115" i="11"/>
  <c r="N115" i="11"/>
  <c r="C115" i="11"/>
  <c r="BE114" i="11"/>
  <c r="AZ114" i="11"/>
  <c r="AU114" i="11"/>
  <c r="N114" i="11"/>
  <c r="C114" i="11"/>
  <c r="BE113" i="11"/>
  <c r="AZ113" i="11"/>
  <c r="AU113" i="11"/>
  <c r="N113" i="11"/>
  <c r="C113" i="11"/>
  <c r="BE112" i="11"/>
  <c r="AZ112" i="11"/>
  <c r="AU112" i="11"/>
  <c r="N112" i="11"/>
  <c r="C112" i="11"/>
  <c r="BE111" i="11"/>
  <c r="AZ111" i="11"/>
  <c r="AU111" i="11"/>
  <c r="N111" i="11"/>
  <c r="C111" i="11"/>
  <c r="BE110" i="11"/>
  <c r="AZ110" i="11"/>
  <c r="AU110" i="11"/>
  <c r="N110" i="11"/>
  <c r="C110" i="11"/>
  <c r="BE109" i="11"/>
  <c r="AZ109" i="11"/>
  <c r="AU109" i="11"/>
  <c r="AJ109" i="11"/>
  <c r="N109" i="11"/>
  <c r="C109" i="11"/>
  <c r="BE108" i="11"/>
  <c r="AZ108" i="11"/>
  <c r="AU108" i="11"/>
  <c r="AJ108" i="11"/>
  <c r="N108" i="11"/>
  <c r="C108" i="11"/>
  <c r="BE107" i="11"/>
  <c r="AZ107" i="11"/>
  <c r="AU107" i="11"/>
  <c r="AJ107" i="11"/>
  <c r="N107" i="11"/>
  <c r="C107" i="11"/>
  <c r="BE106" i="11"/>
  <c r="AZ106" i="11"/>
  <c r="AU106" i="11"/>
  <c r="AJ106" i="11"/>
  <c r="N106" i="11"/>
  <c r="C106" i="11"/>
  <c r="BE105" i="11"/>
  <c r="AZ105" i="11"/>
  <c r="AU105" i="11"/>
  <c r="AJ105" i="11"/>
  <c r="N105" i="11"/>
  <c r="C105" i="11"/>
  <c r="BE104" i="11"/>
  <c r="AZ104" i="11"/>
  <c r="AU104" i="11"/>
  <c r="AJ104" i="11"/>
  <c r="N104" i="11"/>
  <c r="C104" i="11"/>
  <c r="BE103" i="11"/>
  <c r="AZ103" i="11"/>
  <c r="AU103" i="11"/>
  <c r="AJ103" i="11"/>
  <c r="N103" i="11"/>
  <c r="C103" i="11"/>
  <c r="BE102" i="11"/>
  <c r="AZ102" i="11"/>
  <c r="AU102" i="11"/>
  <c r="AJ102" i="11"/>
  <c r="N102" i="11"/>
  <c r="C102" i="11"/>
  <c r="BE101" i="11"/>
  <c r="AZ101" i="11"/>
  <c r="AU101" i="11"/>
  <c r="AJ101" i="11"/>
  <c r="N101" i="11"/>
  <c r="C101" i="11"/>
  <c r="BE100" i="11"/>
  <c r="AZ100" i="11"/>
  <c r="AU100" i="11"/>
  <c r="AJ100" i="11"/>
  <c r="N100" i="11"/>
  <c r="C100" i="11"/>
  <c r="BE99" i="11"/>
  <c r="AZ99" i="11"/>
  <c r="AU99" i="11"/>
  <c r="AJ99" i="11"/>
  <c r="N99" i="11"/>
  <c r="C99" i="11"/>
  <c r="BE98" i="11"/>
  <c r="AZ98" i="11"/>
  <c r="AU98" i="11"/>
  <c r="AJ98" i="11"/>
  <c r="N98" i="11"/>
  <c r="C98" i="11"/>
  <c r="BE97" i="11"/>
  <c r="AZ97" i="11"/>
  <c r="AU97" i="11"/>
  <c r="AJ97" i="11"/>
  <c r="N97" i="11"/>
  <c r="C97" i="11"/>
  <c r="BE96" i="11"/>
  <c r="AZ96" i="11"/>
  <c r="AU96" i="11"/>
  <c r="AJ96" i="11"/>
  <c r="N96" i="11"/>
  <c r="C96" i="11"/>
  <c r="BE95" i="11"/>
  <c r="AZ95" i="11"/>
  <c r="AU95" i="11"/>
  <c r="AJ95" i="11"/>
  <c r="N95" i="11"/>
  <c r="C95" i="11"/>
  <c r="BE94" i="11"/>
  <c r="AZ94" i="11"/>
  <c r="AU94" i="11"/>
  <c r="AJ94" i="11"/>
  <c r="N94" i="11"/>
  <c r="C94" i="11"/>
  <c r="BE93" i="11"/>
  <c r="AZ93" i="11"/>
  <c r="AU93" i="11"/>
  <c r="AJ93" i="11"/>
  <c r="N93" i="11"/>
  <c r="C93" i="11"/>
  <c r="BE92" i="11"/>
  <c r="AZ92" i="11"/>
  <c r="AU92" i="11"/>
  <c r="AJ92" i="11"/>
  <c r="N92" i="11"/>
  <c r="C92" i="11"/>
  <c r="BE91" i="11"/>
  <c r="AZ91" i="11"/>
  <c r="AU91" i="11"/>
  <c r="AJ91" i="11"/>
  <c r="Y91" i="11"/>
  <c r="N91" i="11"/>
  <c r="C91" i="11"/>
  <c r="BE90" i="11"/>
  <c r="AZ90" i="11"/>
  <c r="AU90" i="11"/>
  <c r="AJ90" i="11"/>
  <c r="Y90" i="11"/>
  <c r="N90" i="11"/>
  <c r="C90" i="11"/>
  <c r="BE89" i="11"/>
  <c r="AZ89" i="11"/>
  <c r="AU89" i="11"/>
  <c r="AJ89" i="11"/>
  <c r="Y89" i="11"/>
  <c r="N89" i="11"/>
  <c r="C89" i="11"/>
  <c r="BE88" i="11"/>
  <c r="AZ88" i="11"/>
  <c r="AU88" i="11"/>
  <c r="AJ88" i="11"/>
  <c r="Y88" i="11"/>
  <c r="N88" i="11"/>
  <c r="C88" i="11"/>
  <c r="BE87" i="11"/>
  <c r="AZ87" i="11"/>
  <c r="AU87" i="11"/>
  <c r="AJ87" i="11"/>
  <c r="Y87" i="11"/>
  <c r="N87" i="11"/>
  <c r="C87" i="11"/>
  <c r="BE86" i="11"/>
  <c r="AZ86" i="11"/>
  <c r="AU86" i="11"/>
  <c r="AJ86" i="11"/>
  <c r="Y86" i="11"/>
  <c r="N86" i="11"/>
  <c r="C86" i="11"/>
  <c r="BE85" i="11"/>
  <c r="AZ85" i="11"/>
  <c r="AU85" i="11"/>
  <c r="AJ85" i="11"/>
  <c r="Y85" i="11"/>
  <c r="N85" i="11"/>
  <c r="C85" i="11"/>
  <c r="BE84" i="11"/>
  <c r="AZ84" i="11"/>
  <c r="AU84" i="11"/>
  <c r="AJ84" i="11"/>
  <c r="Y84" i="11"/>
  <c r="N84" i="11"/>
  <c r="C84" i="11"/>
  <c r="BE83" i="11"/>
  <c r="AZ83" i="11"/>
  <c r="AU83" i="11"/>
  <c r="AJ83" i="11"/>
  <c r="Y83" i="11"/>
  <c r="N83" i="11"/>
  <c r="C83" i="11"/>
  <c r="BE82" i="11"/>
  <c r="AZ82" i="11"/>
  <c r="AU82" i="11"/>
  <c r="AJ82" i="11"/>
  <c r="Y82" i="11"/>
  <c r="N82" i="11"/>
  <c r="C82" i="11"/>
  <c r="BE81" i="11"/>
  <c r="AZ81" i="11"/>
  <c r="AU81" i="11"/>
  <c r="AJ81" i="11"/>
  <c r="Y81" i="11"/>
  <c r="N81" i="11"/>
  <c r="C81" i="11"/>
  <c r="BE80" i="11"/>
  <c r="AZ80" i="11"/>
  <c r="AU80" i="11"/>
  <c r="AJ80" i="11"/>
  <c r="Y80" i="11"/>
  <c r="N80" i="11"/>
  <c r="C80" i="11"/>
  <c r="BE79" i="11"/>
  <c r="AZ79" i="11"/>
  <c r="AU79" i="11"/>
  <c r="AJ79" i="11"/>
  <c r="Y79" i="11"/>
  <c r="N79" i="11"/>
  <c r="C79" i="11"/>
  <c r="BE78" i="11"/>
  <c r="AZ78" i="11"/>
  <c r="AU78" i="11"/>
  <c r="AJ78" i="11"/>
  <c r="Y78" i="11"/>
  <c r="N78" i="11"/>
  <c r="C78" i="11"/>
  <c r="BE77" i="11"/>
  <c r="AZ77" i="11"/>
  <c r="AU77" i="11"/>
  <c r="AJ77" i="11"/>
  <c r="Y77" i="11"/>
  <c r="N77" i="11"/>
  <c r="C77" i="11"/>
  <c r="BE76" i="11"/>
  <c r="AZ76" i="11"/>
  <c r="AU76" i="11"/>
  <c r="AJ76" i="11"/>
  <c r="Y76" i="11"/>
  <c r="N76" i="11"/>
  <c r="C76" i="11"/>
  <c r="BE75" i="11"/>
  <c r="AZ75" i="11"/>
  <c r="AU75" i="11"/>
  <c r="AJ75" i="11"/>
  <c r="Y75" i="11"/>
  <c r="N75" i="11"/>
  <c r="C75" i="11"/>
  <c r="BE74" i="11"/>
  <c r="AZ74" i="11"/>
  <c r="AU74" i="11"/>
  <c r="AJ74" i="11"/>
  <c r="Y74" i="11"/>
  <c r="N74" i="11"/>
  <c r="C74" i="11"/>
  <c r="BE73" i="11"/>
  <c r="AZ73" i="11"/>
  <c r="AU73" i="11"/>
  <c r="AJ73" i="11"/>
  <c r="Y73" i="11"/>
  <c r="N73" i="11"/>
  <c r="C73" i="11"/>
  <c r="BE72" i="11"/>
  <c r="AZ72" i="11"/>
  <c r="AU72" i="11"/>
  <c r="AJ72" i="11"/>
  <c r="Y72" i="11"/>
  <c r="N72" i="11"/>
  <c r="C72" i="11"/>
  <c r="BE71" i="11"/>
  <c r="AZ71" i="11"/>
  <c r="AU71" i="11"/>
  <c r="AJ71" i="11"/>
  <c r="Y71" i="11"/>
  <c r="N71" i="11"/>
  <c r="C71" i="11"/>
  <c r="BE70" i="11"/>
  <c r="AZ70" i="11"/>
  <c r="AU70" i="11"/>
  <c r="AJ70" i="11"/>
  <c r="Y70" i="11"/>
  <c r="N70" i="11"/>
  <c r="C70" i="11"/>
  <c r="BE69" i="11"/>
  <c r="AZ69" i="11"/>
  <c r="AU69" i="11"/>
  <c r="AJ69" i="11"/>
  <c r="Y69" i="11"/>
  <c r="N69" i="11"/>
  <c r="C69" i="11"/>
  <c r="BE68" i="11"/>
  <c r="AZ68" i="11"/>
  <c r="AU68" i="11"/>
  <c r="AJ68" i="11"/>
  <c r="Y68" i="11"/>
  <c r="N68" i="11"/>
  <c r="C68" i="11"/>
  <c r="BE67" i="11"/>
  <c r="AZ67" i="11"/>
  <c r="AU67" i="11"/>
  <c r="AJ67" i="11"/>
  <c r="Y67" i="11"/>
  <c r="N67" i="11"/>
  <c r="C67" i="11"/>
  <c r="BE66" i="11"/>
  <c r="AZ66" i="11"/>
  <c r="AU66" i="11"/>
  <c r="AJ66" i="11"/>
  <c r="Y66" i="11"/>
  <c r="N66" i="11"/>
  <c r="C66" i="11"/>
  <c r="BE65" i="11"/>
  <c r="AZ65" i="11"/>
  <c r="AU65" i="11"/>
  <c r="AJ65" i="11"/>
  <c r="Y65" i="11"/>
  <c r="N65" i="11"/>
  <c r="C65" i="11"/>
  <c r="BE64" i="11"/>
  <c r="AZ64" i="11"/>
  <c r="AU64" i="11"/>
  <c r="AJ64" i="11"/>
  <c r="Y64" i="11"/>
  <c r="N64" i="11"/>
  <c r="C64" i="11"/>
  <c r="BE63" i="11"/>
  <c r="AZ63" i="11"/>
  <c r="AU63" i="11"/>
  <c r="AJ63" i="11"/>
  <c r="Y63" i="11"/>
  <c r="N63" i="11"/>
  <c r="C63" i="11"/>
  <c r="BE62" i="11"/>
  <c r="AZ62" i="11"/>
  <c r="AU62" i="11"/>
  <c r="AJ62" i="11"/>
  <c r="Y62" i="11"/>
  <c r="N62" i="11"/>
  <c r="C62" i="11"/>
  <c r="BE61" i="11"/>
  <c r="AZ61" i="11"/>
  <c r="AU61" i="11"/>
  <c r="AJ61" i="11"/>
  <c r="Y61" i="11"/>
  <c r="N61" i="11"/>
  <c r="C61" i="11"/>
  <c r="BE60" i="11"/>
  <c r="AZ60" i="11"/>
  <c r="AU60" i="11"/>
  <c r="AJ60" i="11"/>
  <c r="Y60" i="11"/>
  <c r="N60" i="11"/>
  <c r="C60" i="11"/>
  <c r="BE59" i="11"/>
  <c r="AZ59" i="11"/>
  <c r="AU59" i="11"/>
  <c r="AJ59" i="11"/>
  <c r="Y59" i="11"/>
  <c r="N59" i="11"/>
  <c r="C59" i="11"/>
  <c r="BE58" i="11"/>
  <c r="AZ58" i="11"/>
  <c r="AU58" i="11"/>
  <c r="AJ58" i="11"/>
  <c r="Y58" i="11"/>
  <c r="N58" i="11"/>
  <c r="C58" i="11"/>
  <c r="BE57" i="11"/>
  <c r="AZ57" i="11"/>
  <c r="AU57" i="11"/>
  <c r="AJ57" i="11"/>
  <c r="Y57" i="11"/>
  <c r="N57" i="11"/>
  <c r="C57" i="11"/>
  <c r="BE56" i="11"/>
  <c r="AZ56" i="11"/>
  <c r="AU56" i="11"/>
  <c r="AJ56" i="11"/>
  <c r="Y56" i="11"/>
  <c r="N56" i="11"/>
  <c r="C56" i="11"/>
  <c r="BE55" i="11"/>
  <c r="AZ55" i="11"/>
  <c r="AU55" i="11"/>
  <c r="AJ55" i="11"/>
  <c r="Y55" i="11"/>
  <c r="N55" i="11"/>
  <c r="C55" i="11"/>
  <c r="BE54" i="11"/>
  <c r="AZ54" i="11"/>
  <c r="AU54" i="11"/>
  <c r="AJ54" i="11"/>
  <c r="Y54" i="11"/>
  <c r="N54" i="11"/>
  <c r="C54" i="11"/>
  <c r="BE53" i="11"/>
  <c r="AZ53" i="11"/>
  <c r="AU53" i="11"/>
  <c r="AJ53" i="11"/>
  <c r="Y53" i="11"/>
  <c r="N53" i="11"/>
  <c r="C53" i="11"/>
  <c r="BE52" i="11"/>
  <c r="AZ52" i="11"/>
  <c r="AU52" i="11"/>
  <c r="AJ52" i="11"/>
  <c r="Y52" i="11"/>
  <c r="N52" i="11"/>
  <c r="C52" i="11"/>
  <c r="BE51" i="11"/>
  <c r="AZ51" i="11"/>
  <c r="AU51" i="11"/>
  <c r="AJ51" i="11"/>
  <c r="Y51" i="11"/>
  <c r="N51" i="11"/>
  <c r="C51" i="11"/>
  <c r="BE50" i="11"/>
  <c r="AZ50" i="11"/>
  <c r="AU50" i="11"/>
  <c r="AJ50" i="11"/>
  <c r="Y50" i="11"/>
  <c r="N50" i="11"/>
  <c r="C50" i="11"/>
  <c r="BE49" i="11"/>
  <c r="AZ49" i="11"/>
  <c r="AU49" i="11"/>
  <c r="AJ49" i="11"/>
  <c r="Y49" i="11"/>
  <c r="N49" i="11"/>
  <c r="C49" i="11"/>
  <c r="BE48" i="11"/>
  <c r="AZ48" i="11"/>
  <c r="AU48" i="11"/>
  <c r="AJ48" i="11"/>
  <c r="Y48" i="11"/>
  <c r="N48" i="11"/>
  <c r="C48" i="11"/>
  <c r="BE47" i="11"/>
  <c r="AZ47" i="11"/>
  <c r="AU47" i="11"/>
  <c r="AJ47" i="11"/>
  <c r="Y47" i="11"/>
  <c r="N47" i="11"/>
  <c r="C47" i="11"/>
  <c r="BE46" i="11"/>
  <c r="AZ46" i="11"/>
  <c r="AU46" i="11"/>
  <c r="AJ46" i="11"/>
  <c r="Y46" i="11"/>
  <c r="N46" i="11"/>
  <c r="C46" i="11"/>
  <c r="BE45" i="11"/>
  <c r="AZ45" i="11"/>
  <c r="AU45" i="11"/>
  <c r="AJ45" i="11"/>
  <c r="Y45" i="11"/>
  <c r="N45" i="11"/>
  <c r="C45" i="11"/>
  <c r="BE44" i="11"/>
  <c r="AZ44" i="11"/>
  <c r="AU44" i="11"/>
  <c r="AJ44" i="11"/>
  <c r="Y44" i="11"/>
  <c r="N44" i="11"/>
  <c r="C44" i="11"/>
  <c r="BE43" i="11"/>
  <c r="AZ43" i="11"/>
  <c r="AU43" i="11"/>
  <c r="AJ43" i="11"/>
  <c r="Y43" i="11"/>
  <c r="N43" i="11"/>
  <c r="C43" i="11"/>
  <c r="BE42" i="11"/>
  <c r="AZ42" i="11"/>
  <c r="AU42" i="11"/>
  <c r="AJ42" i="11"/>
  <c r="Y42" i="11"/>
  <c r="N42" i="11"/>
  <c r="C42" i="11"/>
  <c r="BE41" i="11"/>
  <c r="AZ41" i="11"/>
  <c r="AU41" i="11"/>
  <c r="AJ41" i="11"/>
  <c r="Y41" i="11"/>
  <c r="N41" i="11"/>
  <c r="C41" i="11"/>
  <c r="BE40" i="11"/>
  <c r="AZ40" i="11"/>
  <c r="AU40" i="11"/>
  <c r="AJ40" i="11"/>
  <c r="Y40" i="11"/>
  <c r="N40" i="11"/>
  <c r="C40" i="11"/>
  <c r="BE39" i="11"/>
  <c r="AZ39" i="11"/>
  <c r="AU39" i="11"/>
  <c r="AJ39" i="11"/>
  <c r="Y39" i="11"/>
  <c r="N39" i="11"/>
  <c r="C39" i="11"/>
  <c r="BE38" i="11"/>
  <c r="AZ38" i="11"/>
  <c r="AU38" i="11"/>
  <c r="AJ38" i="11"/>
  <c r="Y38" i="11"/>
  <c r="N38" i="11"/>
  <c r="C38" i="11"/>
  <c r="BE37" i="11"/>
  <c r="AZ37" i="11"/>
  <c r="AU37" i="11"/>
  <c r="AJ37" i="11"/>
  <c r="Y37" i="11"/>
  <c r="N37" i="11"/>
  <c r="C37" i="11"/>
  <c r="BE36" i="11"/>
  <c r="AZ36" i="11"/>
  <c r="AU36" i="11"/>
  <c r="AJ36" i="11"/>
  <c r="Y36" i="11"/>
  <c r="N36" i="11"/>
  <c r="C36" i="11"/>
  <c r="BE35" i="11"/>
  <c r="AZ35" i="11"/>
  <c r="AU35" i="11"/>
  <c r="AJ35" i="11"/>
  <c r="Y35" i="11"/>
  <c r="N35" i="11"/>
  <c r="C35" i="11"/>
  <c r="BE34" i="11"/>
  <c r="AZ34" i="11"/>
  <c r="AU34" i="11"/>
  <c r="AJ34" i="11"/>
  <c r="Y34" i="11"/>
  <c r="N34" i="11"/>
  <c r="C34" i="11"/>
  <c r="BE33" i="11"/>
  <c r="AZ33" i="11"/>
  <c r="AU33" i="11"/>
  <c r="AJ33" i="11"/>
  <c r="Y33" i="11"/>
  <c r="N33" i="11"/>
  <c r="C33" i="11"/>
  <c r="BE32" i="11"/>
  <c r="AZ32" i="11"/>
  <c r="AU32" i="11"/>
  <c r="AJ32" i="11"/>
  <c r="Y32" i="11"/>
  <c r="N32" i="11"/>
  <c r="C32" i="11"/>
  <c r="BE31" i="11"/>
  <c r="AZ31" i="11"/>
  <c r="AU31" i="11"/>
  <c r="AJ31" i="11"/>
  <c r="Y31" i="11"/>
  <c r="N31" i="11"/>
  <c r="C31" i="11"/>
  <c r="BE30" i="11"/>
  <c r="AZ30" i="11"/>
  <c r="AU30" i="11"/>
  <c r="AJ30" i="11"/>
  <c r="Y30" i="11"/>
  <c r="N30" i="11"/>
  <c r="C30" i="11"/>
  <c r="BE29" i="11"/>
  <c r="AZ29" i="11"/>
  <c r="AU29" i="11"/>
  <c r="AJ29" i="11"/>
  <c r="Y29" i="11"/>
  <c r="N29" i="11"/>
  <c r="C29" i="11"/>
  <c r="BE28" i="11"/>
  <c r="AZ28" i="11"/>
  <c r="AU28" i="11"/>
  <c r="AJ28" i="11"/>
  <c r="Y28" i="11"/>
  <c r="N28" i="11"/>
  <c r="C28" i="11"/>
  <c r="BE27" i="11"/>
  <c r="AZ27" i="11"/>
  <c r="AU27" i="11"/>
  <c r="AJ27" i="11"/>
  <c r="Y27" i="11"/>
  <c r="N27" i="11"/>
  <c r="C27" i="11"/>
  <c r="BE26" i="11"/>
  <c r="AZ26" i="11"/>
  <c r="AU26" i="11"/>
  <c r="AJ26" i="11"/>
  <c r="Y26" i="11"/>
  <c r="N26" i="11"/>
  <c r="C26" i="11"/>
  <c r="BE25" i="11"/>
  <c r="AZ25" i="11"/>
  <c r="AU25" i="11"/>
  <c r="AJ25" i="11"/>
  <c r="Y25" i="11"/>
  <c r="N25" i="11"/>
  <c r="C25" i="11"/>
  <c r="BE24" i="11"/>
  <c r="AZ24" i="11"/>
  <c r="AU24" i="11"/>
  <c r="AJ24" i="11"/>
  <c r="Y24" i="11"/>
  <c r="N24" i="11"/>
  <c r="C24" i="11"/>
  <c r="BE23" i="11"/>
  <c r="AZ23" i="11"/>
  <c r="AU23" i="11"/>
  <c r="AJ23" i="11"/>
  <c r="Y23" i="11"/>
  <c r="N23" i="11"/>
  <c r="C23" i="11"/>
  <c r="BE22" i="11"/>
  <c r="AZ22" i="11"/>
  <c r="AU22" i="11"/>
  <c r="AJ22" i="11"/>
  <c r="Y22" i="11"/>
  <c r="N22" i="11"/>
  <c r="C22" i="11"/>
  <c r="BE21" i="11"/>
  <c r="AZ21" i="11"/>
  <c r="AU21" i="11"/>
  <c r="AJ21" i="11"/>
  <c r="Y21" i="11"/>
  <c r="N21" i="11"/>
  <c r="C21" i="11"/>
  <c r="BE20" i="11"/>
  <c r="AZ20" i="11"/>
  <c r="AU20" i="11"/>
  <c r="AJ20" i="11"/>
  <c r="Y20" i="11"/>
  <c r="N20" i="11"/>
  <c r="C20" i="11"/>
  <c r="BE19" i="11"/>
  <c r="AZ19" i="11"/>
  <c r="AU19" i="11"/>
  <c r="AJ19" i="11"/>
  <c r="Y19" i="11"/>
  <c r="N19" i="11"/>
  <c r="C19" i="11"/>
  <c r="BE18" i="11"/>
  <c r="AZ18" i="11"/>
  <c r="AU18" i="11"/>
  <c r="AJ18" i="11"/>
  <c r="Y18" i="11"/>
  <c r="N18" i="11"/>
  <c r="C18" i="11"/>
  <c r="BE17" i="11"/>
  <c r="AZ17" i="11"/>
  <c r="AU17" i="11"/>
  <c r="AJ17" i="11"/>
  <c r="Y17" i="11"/>
  <c r="N17" i="11"/>
  <c r="C17" i="11"/>
  <c r="BE16" i="11"/>
  <c r="AZ16" i="11"/>
  <c r="AU16" i="11"/>
  <c r="AJ16" i="11"/>
  <c r="Y16" i="11"/>
  <c r="N16" i="11"/>
  <c r="C16" i="11"/>
  <c r="BE15" i="11"/>
  <c r="AZ15" i="11"/>
  <c r="AU15" i="11"/>
  <c r="AJ15" i="11"/>
  <c r="Y15" i="11"/>
  <c r="N15" i="11"/>
  <c r="C15" i="11"/>
  <c r="BE14" i="11"/>
  <c r="AZ14" i="11"/>
  <c r="AU14" i="11"/>
  <c r="AJ14" i="11"/>
  <c r="Y14" i="11"/>
  <c r="N14" i="11"/>
  <c r="C14" i="11"/>
  <c r="BE13" i="11"/>
  <c r="AZ13" i="11"/>
  <c r="AU13" i="11"/>
  <c r="AJ13" i="11"/>
  <c r="Y13" i="11"/>
  <c r="N13" i="11"/>
  <c r="C13" i="11"/>
  <c r="BE12" i="11"/>
  <c r="AZ12" i="11"/>
  <c r="AU12" i="11"/>
  <c r="AJ12" i="11"/>
  <c r="Y12" i="11"/>
  <c r="N12" i="11"/>
  <c r="C12" i="11"/>
  <c r="BE11" i="11"/>
  <c r="AZ11" i="11"/>
  <c r="AU11" i="11"/>
  <c r="AJ11" i="11"/>
  <c r="Y11" i="11"/>
  <c r="N11" i="11"/>
  <c r="C11" i="11"/>
  <c r="BJ10" i="11"/>
  <c r="BE10" i="11"/>
  <c r="AZ10" i="11"/>
  <c r="AU10" i="11"/>
  <c r="AJ10" i="11"/>
  <c r="Y10" i="11"/>
  <c r="N10" i="11"/>
  <c r="C10" i="11"/>
  <c r="BJ9" i="11"/>
  <c r="BE9" i="11"/>
  <c r="AZ9" i="11"/>
  <c r="AU9" i="11"/>
  <c r="AJ9" i="11"/>
  <c r="Y9" i="11"/>
  <c r="N9" i="11"/>
  <c r="C9" i="11"/>
  <c r="BJ8" i="11"/>
  <c r="BE8" i="11"/>
  <c r="AZ8" i="11"/>
  <c r="AU8" i="11"/>
  <c r="AJ8" i="11"/>
  <c r="Y8" i="11"/>
  <c r="N8" i="11"/>
  <c r="C8" i="11"/>
  <c r="BJ7" i="11"/>
  <c r="BE7" i="11"/>
  <c r="AZ7" i="11"/>
  <c r="AU7" i="11"/>
  <c r="AJ7" i="11"/>
  <c r="Y7" i="11"/>
  <c r="N7" i="11"/>
  <c r="C7" i="11"/>
  <c r="BJ6" i="11"/>
  <c r="BE6" i="11"/>
  <c r="AZ6" i="11"/>
  <c r="AU6" i="11"/>
  <c r="AJ6" i="11"/>
  <c r="Y6" i="11"/>
  <c r="N6" i="11"/>
  <c r="C6" i="11"/>
  <c r="BJ5" i="11"/>
  <c r="BE5" i="11"/>
  <c r="AZ5" i="11"/>
  <c r="AU5" i="11"/>
  <c r="AJ5" i="11"/>
  <c r="Y5" i="11"/>
  <c r="N5" i="11"/>
  <c r="C5" i="11"/>
  <c r="BJ4" i="11"/>
  <c r="BE4" i="11"/>
  <c r="AZ4" i="11"/>
  <c r="AU4" i="11"/>
  <c r="AJ4" i="11"/>
  <c r="Y4" i="11"/>
  <c r="N4" i="11"/>
  <c r="C4" i="11"/>
  <c r="BJ3" i="11"/>
  <c r="BE3" i="11"/>
  <c r="AZ3" i="11"/>
  <c r="AU3" i="11"/>
  <c r="AJ3" i="11"/>
  <c r="Y3" i="11"/>
  <c r="N3" i="11"/>
  <c r="C3" i="11"/>
  <c r="BE209" i="10"/>
  <c r="AU209" i="10"/>
  <c r="BE208" i="10"/>
  <c r="AU208" i="10"/>
  <c r="BE207" i="10"/>
  <c r="AU207" i="10"/>
  <c r="BE206" i="10"/>
  <c r="AU206" i="10"/>
  <c r="BE205" i="10"/>
  <c r="AU205" i="10"/>
  <c r="BE204" i="10"/>
  <c r="AU204" i="10"/>
  <c r="BE203" i="10"/>
  <c r="AU203" i="10"/>
  <c r="BE202" i="10"/>
  <c r="AU202" i="10"/>
  <c r="BE201" i="10"/>
  <c r="AU201" i="10"/>
  <c r="BE200" i="10"/>
  <c r="AU200" i="10"/>
  <c r="BE199" i="10"/>
  <c r="AU199" i="10"/>
  <c r="BE198" i="10"/>
  <c r="AU198" i="10"/>
  <c r="BE197" i="10"/>
  <c r="AU197" i="10"/>
  <c r="BE196" i="10"/>
  <c r="AU196" i="10"/>
  <c r="BE195" i="10"/>
  <c r="AU195" i="10"/>
  <c r="BE194" i="10"/>
  <c r="AU194" i="10"/>
  <c r="BE193" i="10"/>
  <c r="AZ193" i="10"/>
  <c r="AU193" i="10"/>
  <c r="N193" i="10"/>
  <c r="C193" i="10"/>
  <c r="BE192" i="10"/>
  <c r="AZ192" i="10"/>
  <c r="AU192" i="10"/>
  <c r="N192" i="10"/>
  <c r="C192" i="10"/>
  <c r="BE191" i="10"/>
  <c r="AZ191" i="10"/>
  <c r="AU191" i="10"/>
  <c r="N191" i="10"/>
  <c r="C191" i="10"/>
  <c r="BE190" i="10"/>
  <c r="AZ190" i="10"/>
  <c r="AU190" i="10"/>
  <c r="N190" i="10"/>
  <c r="C190" i="10"/>
  <c r="BE189" i="10"/>
  <c r="AZ189" i="10"/>
  <c r="AU189" i="10"/>
  <c r="N189" i="10"/>
  <c r="C189" i="10"/>
  <c r="BE188" i="10"/>
  <c r="AZ188" i="10"/>
  <c r="AU188" i="10"/>
  <c r="N188" i="10"/>
  <c r="C188" i="10"/>
  <c r="BE187" i="10"/>
  <c r="AZ187" i="10"/>
  <c r="AU187" i="10"/>
  <c r="N187" i="10"/>
  <c r="C187" i="10"/>
  <c r="BE186" i="10"/>
  <c r="AZ186" i="10"/>
  <c r="AU186" i="10"/>
  <c r="N186" i="10"/>
  <c r="C186" i="10"/>
  <c r="BE185" i="10"/>
  <c r="AZ185" i="10"/>
  <c r="AU185" i="10"/>
  <c r="N185" i="10"/>
  <c r="C185" i="10"/>
  <c r="BE184" i="10"/>
  <c r="AZ184" i="10"/>
  <c r="AU184" i="10"/>
  <c r="N184" i="10"/>
  <c r="C184" i="10"/>
  <c r="BE183" i="10"/>
  <c r="AZ183" i="10"/>
  <c r="AU183" i="10"/>
  <c r="N183" i="10"/>
  <c r="C183" i="10"/>
  <c r="BE182" i="10"/>
  <c r="AZ182" i="10"/>
  <c r="AU182" i="10"/>
  <c r="N182" i="10"/>
  <c r="C182" i="10"/>
  <c r="BE181" i="10"/>
  <c r="AZ181" i="10"/>
  <c r="AU181" i="10"/>
  <c r="N181" i="10"/>
  <c r="C181" i="10"/>
  <c r="BE180" i="10"/>
  <c r="AZ180" i="10"/>
  <c r="AU180" i="10"/>
  <c r="N180" i="10"/>
  <c r="C180" i="10"/>
  <c r="BE179" i="10"/>
  <c r="AZ179" i="10"/>
  <c r="AU179" i="10"/>
  <c r="N179" i="10"/>
  <c r="C179" i="10"/>
  <c r="BE178" i="10"/>
  <c r="AZ178" i="10"/>
  <c r="AU178" i="10"/>
  <c r="N178" i="10"/>
  <c r="C178" i="10"/>
  <c r="BE177" i="10"/>
  <c r="AZ177" i="10"/>
  <c r="AU177" i="10"/>
  <c r="N177" i="10"/>
  <c r="C177" i="10"/>
  <c r="BE176" i="10"/>
  <c r="AZ176" i="10"/>
  <c r="AU176" i="10"/>
  <c r="N176" i="10"/>
  <c r="C176" i="10"/>
  <c r="BE175" i="10"/>
  <c r="AZ175" i="10"/>
  <c r="AU175" i="10"/>
  <c r="N175" i="10"/>
  <c r="C175" i="10"/>
  <c r="BE174" i="10"/>
  <c r="AZ174" i="10"/>
  <c r="AU174" i="10"/>
  <c r="N174" i="10"/>
  <c r="C174" i="10"/>
  <c r="BE173" i="10"/>
  <c r="AZ173" i="10"/>
  <c r="AU173" i="10"/>
  <c r="N173" i="10"/>
  <c r="C173" i="10"/>
  <c r="BE172" i="10"/>
  <c r="AZ172" i="10"/>
  <c r="AU172" i="10"/>
  <c r="N172" i="10"/>
  <c r="C172" i="10"/>
  <c r="BE171" i="10"/>
  <c r="AZ171" i="10"/>
  <c r="AU171" i="10"/>
  <c r="N171" i="10"/>
  <c r="C171" i="10"/>
  <c r="BE170" i="10"/>
  <c r="AZ170" i="10"/>
  <c r="AU170" i="10"/>
  <c r="N170" i="10"/>
  <c r="C170" i="10"/>
  <c r="BE169" i="10"/>
  <c r="AZ169" i="10"/>
  <c r="AU169" i="10"/>
  <c r="N169" i="10"/>
  <c r="C169" i="10"/>
  <c r="BE168" i="10"/>
  <c r="AZ168" i="10"/>
  <c r="AU168" i="10"/>
  <c r="N168" i="10"/>
  <c r="C168" i="10"/>
  <c r="BE167" i="10"/>
  <c r="AZ167" i="10"/>
  <c r="AU167" i="10"/>
  <c r="N167" i="10"/>
  <c r="C167" i="10"/>
  <c r="BE166" i="10"/>
  <c r="AZ166" i="10"/>
  <c r="AU166" i="10"/>
  <c r="N166" i="10"/>
  <c r="C166" i="10"/>
  <c r="BE165" i="10"/>
  <c r="AZ165" i="10"/>
  <c r="AU165" i="10"/>
  <c r="N165" i="10"/>
  <c r="C165" i="10"/>
  <c r="BE164" i="10"/>
  <c r="AZ164" i="10"/>
  <c r="AU164" i="10"/>
  <c r="N164" i="10"/>
  <c r="C164" i="10"/>
  <c r="BE163" i="10"/>
  <c r="AZ163" i="10"/>
  <c r="AU163" i="10"/>
  <c r="N163" i="10"/>
  <c r="C163" i="10"/>
  <c r="BE162" i="10"/>
  <c r="AZ162" i="10"/>
  <c r="AU162" i="10"/>
  <c r="N162" i="10"/>
  <c r="C162" i="10"/>
  <c r="BE161" i="10"/>
  <c r="AZ161" i="10"/>
  <c r="AU161" i="10"/>
  <c r="N161" i="10"/>
  <c r="C161" i="10"/>
  <c r="BE160" i="10"/>
  <c r="AZ160" i="10"/>
  <c r="AU160" i="10"/>
  <c r="N160" i="10"/>
  <c r="C160" i="10"/>
  <c r="BE159" i="10"/>
  <c r="AZ159" i="10"/>
  <c r="AU159" i="10"/>
  <c r="N159" i="10"/>
  <c r="C159" i="10"/>
  <c r="BE158" i="10"/>
  <c r="AZ158" i="10"/>
  <c r="AU158" i="10"/>
  <c r="N158" i="10"/>
  <c r="C158" i="10"/>
  <c r="BE157" i="10"/>
  <c r="AZ157" i="10"/>
  <c r="AU157" i="10"/>
  <c r="N157" i="10"/>
  <c r="C157" i="10"/>
  <c r="BE156" i="10"/>
  <c r="AZ156" i="10"/>
  <c r="AU156" i="10"/>
  <c r="N156" i="10"/>
  <c r="C156" i="10"/>
  <c r="BE155" i="10"/>
  <c r="AZ155" i="10"/>
  <c r="AU155" i="10"/>
  <c r="N155" i="10"/>
  <c r="C155" i="10"/>
  <c r="BE154" i="10"/>
  <c r="AZ154" i="10"/>
  <c r="AU154" i="10"/>
  <c r="N154" i="10"/>
  <c r="C154" i="10"/>
  <c r="BE153" i="10"/>
  <c r="AZ153" i="10"/>
  <c r="AU153" i="10"/>
  <c r="N153" i="10"/>
  <c r="C153" i="10"/>
  <c r="BE152" i="10"/>
  <c r="AZ152" i="10"/>
  <c r="AU152" i="10"/>
  <c r="N152" i="10"/>
  <c r="C152" i="10"/>
  <c r="BE151" i="10"/>
  <c r="AZ151" i="10"/>
  <c r="AU151" i="10"/>
  <c r="N151" i="10"/>
  <c r="C151" i="10"/>
  <c r="BE150" i="10"/>
  <c r="AZ150" i="10"/>
  <c r="AU150" i="10"/>
  <c r="N150" i="10"/>
  <c r="C150" i="10"/>
  <c r="BE149" i="10"/>
  <c r="AZ149" i="10"/>
  <c r="AU149" i="10"/>
  <c r="N149" i="10"/>
  <c r="C149" i="10"/>
  <c r="BE148" i="10"/>
  <c r="AZ148" i="10"/>
  <c r="AU148" i="10"/>
  <c r="N148" i="10"/>
  <c r="C148" i="10"/>
  <c r="BE147" i="10"/>
  <c r="AZ147" i="10"/>
  <c r="AU147" i="10"/>
  <c r="N147" i="10"/>
  <c r="C147" i="10"/>
  <c r="BE146" i="10"/>
  <c r="AZ146" i="10"/>
  <c r="AU146" i="10"/>
  <c r="N146" i="10"/>
  <c r="C146" i="10"/>
  <c r="BE145" i="10"/>
  <c r="AZ145" i="10"/>
  <c r="AU145" i="10"/>
  <c r="N145" i="10"/>
  <c r="C145" i="10"/>
  <c r="BE144" i="10"/>
  <c r="AZ144" i="10"/>
  <c r="AU144" i="10"/>
  <c r="N144" i="10"/>
  <c r="C144" i="10"/>
  <c r="BE143" i="10"/>
  <c r="AZ143" i="10"/>
  <c r="AU143" i="10"/>
  <c r="N143" i="10"/>
  <c r="C143" i="10"/>
  <c r="BE142" i="10"/>
  <c r="AZ142" i="10"/>
  <c r="AU142" i="10"/>
  <c r="N142" i="10"/>
  <c r="C142" i="10"/>
  <c r="BE141" i="10"/>
  <c r="AZ141" i="10"/>
  <c r="AU141" i="10"/>
  <c r="N141" i="10"/>
  <c r="C141" i="10"/>
  <c r="BE140" i="10"/>
  <c r="AZ140" i="10"/>
  <c r="AU140" i="10"/>
  <c r="N140" i="10"/>
  <c r="C140" i="10"/>
  <c r="BE139" i="10"/>
  <c r="AZ139" i="10"/>
  <c r="AU139" i="10"/>
  <c r="N139" i="10"/>
  <c r="C139" i="10"/>
  <c r="BE138" i="10"/>
  <c r="AZ138" i="10"/>
  <c r="AU138" i="10"/>
  <c r="N138" i="10"/>
  <c r="C138" i="10"/>
  <c r="BE137" i="10"/>
  <c r="AZ137" i="10"/>
  <c r="AU137" i="10"/>
  <c r="N137" i="10"/>
  <c r="C137" i="10"/>
  <c r="BE136" i="10"/>
  <c r="AZ136" i="10"/>
  <c r="AU136" i="10"/>
  <c r="N136" i="10"/>
  <c r="C136" i="10"/>
  <c r="BE135" i="10"/>
  <c r="AZ135" i="10"/>
  <c r="AU135" i="10"/>
  <c r="N135" i="10"/>
  <c r="C135" i="10"/>
  <c r="BE134" i="10"/>
  <c r="AZ134" i="10"/>
  <c r="AU134" i="10"/>
  <c r="N134" i="10"/>
  <c r="C134" i="10"/>
  <c r="BE133" i="10"/>
  <c r="AZ133" i="10"/>
  <c r="AU133" i="10"/>
  <c r="N133" i="10"/>
  <c r="C133" i="10"/>
  <c r="BE132" i="10"/>
  <c r="AZ132" i="10"/>
  <c r="AU132" i="10"/>
  <c r="N132" i="10"/>
  <c r="C132" i="10"/>
  <c r="BE131" i="10"/>
  <c r="AZ131" i="10"/>
  <c r="AU131" i="10"/>
  <c r="N131" i="10"/>
  <c r="C131" i="10"/>
  <c r="BE130" i="10"/>
  <c r="AZ130" i="10"/>
  <c r="AU130" i="10"/>
  <c r="N130" i="10"/>
  <c r="C130" i="10"/>
  <c r="BE129" i="10"/>
  <c r="AZ129" i="10"/>
  <c r="AU129" i="10"/>
  <c r="N129" i="10"/>
  <c r="C129" i="10"/>
  <c r="BE128" i="10"/>
  <c r="AZ128" i="10"/>
  <c r="AU128" i="10"/>
  <c r="N128" i="10"/>
  <c r="C128" i="10"/>
  <c r="BE127" i="10"/>
  <c r="AZ127" i="10"/>
  <c r="AU127" i="10"/>
  <c r="N127" i="10"/>
  <c r="C127" i="10"/>
  <c r="BE126" i="10"/>
  <c r="AZ126" i="10"/>
  <c r="AU126" i="10"/>
  <c r="N126" i="10"/>
  <c r="C126" i="10"/>
  <c r="BE125" i="10"/>
  <c r="AZ125" i="10"/>
  <c r="AU125" i="10"/>
  <c r="N125" i="10"/>
  <c r="C125" i="10"/>
  <c r="BE124" i="10"/>
  <c r="AZ124" i="10"/>
  <c r="AU124" i="10"/>
  <c r="N124" i="10"/>
  <c r="C124" i="10"/>
  <c r="BE123" i="10"/>
  <c r="AZ123" i="10"/>
  <c r="AU123" i="10"/>
  <c r="N123" i="10"/>
  <c r="C123" i="10"/>
  <c r="BE122" i="10"/>
  <c r="AZ122" i="10"/>
  <c r="AU122" i="10"/>
  <c r="N122" i="10"/>
  <c r="C122" i="10"/>
  <c r="BE121" i="10"/>
  <c r="AZ121" i="10"/>
  <c r="AU121" i="10"/>
  <c r="N121" i="10"/>
  <c r="C121" i="10"/>
  <c r="BE120" i="10"/>
  <c r="AZ120" i="10"/>
  <c r="AU120" i="10"/>
  <c r="N120" i="10"/>
  <c r="C120" i="10"/>
  <c r="BE119" i="10"/>
  <c r="AZ119" i="10"/>
  <c r="AU119" i="10"/>
  <c r="N119" i="10"/>
  <c r="C119" i="10"/>
  <c r="BE118" i="10"/>
  <c r="AZ118" i="10"/>
  <c r="AU118" i="10"/>
  <c r="N118" i="10"/>
  <c r="C118" i="10"/>
  <c r="BE117" i="10"/>
  <c r="AZ117" i="10"/>
  <c r="AU117" i="10"/>
  <c r="N117" i="10"/>
  <c r="C117" i="10"/>
  <c r="BE116" i="10"/>
  <c r="AZ116" i="10"/>
  <c r="AU116" i="10"/>
  <c r="N116" i="10"/>
  <c r="C116" i="10"/>
  <c r="BE115" i="10"/>
  <c r="AZ115" i="10"/>
  <c r="AU115" i="10"/>
  <c r="N115" i="10"/>
  <c r="C115" i="10"/>
  <c r="BE114" i="10"/>
  <c r="AZ114" i="10"/>
  <c r="AU114" i="10"/>
  <c r="N114" i="10"/>
  <c r="C114" i="10"/>
  <c r="BE113" i="10"/>
  <c r="AZ113" i="10"/>
  <c r="AU113" i="10"/>
  <c r="N113" i="10"/>
  <c r="C113" i="10"/>
  <c r="BE112" i="10"/>
  <c r="AZ112" i="10"/>
  <c r="AU112" i="10"/>
  <c r="N112" i="10"/>
  <c r="C112" i="10"/>
  <c r="BE111" i="10"/>
  <c r="AZ111" i="10"/>
  <c r="AU111" i="10"/>
  <c r="N111" i="10"/>
  <c r="C111" i="10"/>
  <c r="BE110" i="10"/>
  <c r="AZ110" i="10"/>
  <c r="AU110" i="10"/>
  <c r="N110" i="10"/>
  <c r="C110" i="10"/>
  <c r="BE109" i="10"/>
  <c r="AZ109" i="10"/>
  <c r="AU109" i="10"/>
  <c r="N109" i="10"/>
  <c r="C109" i="10"/>
  <c r="BE108" i="10"/>
  <c r="AZ108" i="10"/>
  <c r="AU108" i="10"/>
  <c r="N108" i="10"/>
  <c r="C108" i="10"/>
  <c r="BE107" i="10"/>
  <c r="AZ107" i="10"/>
  <c r="AU107" i="10"/>
  <c r="N107" i="10"/>
  <c r="C107" i="10"/>
  <c r="BE106" i="10"/>
  <c r="AZ106" i="10"/>
  <c r="AU106" i="10"/>
  <c r="N106" i="10"/>
  <c r="C106" i="10"/>
  <c r="BE105" i="10"/>
  <c r="AZ105" i="10"/>
  <c r="AU105" i="10"/>
  <c r="N105" i="10"/>
  <c r="C105" i="10"/>
  <c r="BE104" i="10"/>
  <c r="AZ104" i="10"/>
  <c r="AU104" i="10"/>
  <c r="N104" i="10"/>
  <c r="C104" i="10"/>
  <c r="BE103" i="10"/>
  <c r="AZ103" i="10"/>
  <c r="AU103" i="10"/>
  <c r="N103" i="10"/>
  <c r="C103" i="10"/>
  <c r="BE102" i="10"/>
  <c r="AZ102" i="10"/>
  <c r="AU102" i="10"/>
  <c r="N102" i="10"/>
  <c r="C102" i="10"/>
  <c r="BE101" i="10"/>
  <c r="AZ101" i="10"/>
  <c r="AU101" i="10"/>
  <c r="N101" i="10"/>
  <c r="C101" i="10"/>
  <c r="BE100" i="10"/>
  <c r="AZ100" i="10"/>
  <c r="AU100" i="10"/>
  <c r="N100" i="10"/>
  <c r="C100" i="10"/>
  <c r="BE99" i="10"/>
  <c r="AZ99" i="10"/>
  <c r="AU99" i="10"/>
  <c r="N99" i="10"/>
  <c r="C99" i="10"/>
  <c r="BE98" i="10"/>
  <c r="AZ98" i="10"/>
  <c r="AU98" i="10"/>
  <c r="N98" i="10"/>
  <c r="C98" i="10"/>
  <c r="BE97" i="10"/>
  <c r="AZ97" i="10"/>
  <c r="AU97" i="10"/>
  <c r="AJ97" i="10"/>
  <c r="N97" i="10"/>
  <c r="C97" i="10"/>
  <c r="BE96" i="10"/>
  <c r="AZ96" i="10"/>
  <c r="AU96" i="10"/>
  <c r="AJ96" i="10"/>
  <c r="N96" i="10"/>
  <c r="C96" i="10"/>
  <c r="BE95" i="10"/>
  <c r="AZ95" i="10"/>
  <c r="AU95" i="10"/>
  <c r="AJ95" i="10"/>
  <c r="N95" i="10"/>
  <c r="C95" i="10"/>
  <c r="BE94" i="10"/>
  <c r="AZ94" i="10"/>
  <c r="AU94" i="10"/>
  <c r="AJ94" i="10"/>
  <c r="N94" i="10"/>
  <c r="C94" i="10"/>
  <c r="BE93" i="10"/>
  <c r="AZ93" i="10"/>
  <c r="AU93" i="10"/>
  <c r="AJ93" i="10"/>
  <c r="N93" i="10"/>
  <c r="C93" i="10"/>
  <c r="BE92" i="10"/>
  <c r="AZ92" i="10"/>
  <c r="AU92" i="10"/>
  <c r="AJ92" i="10"/>
  <c r="N92" i="10"/>
  <c r="C92" i="10"/>
  <c r="BE91" i="10"/>
  <c r="AZ91" i="10"/>
  <c r="AU91" i="10"/>
  <c r="AJ91" i="10"/>
  <c r="N91" i="10"/>
  <c r="C91" i="10"/>
  <c r="BE90" i="10"/>
  <c r="AZ90" i="10"/>
  <c r="AU90" i="10"/>
  <c r="AJ90" i="10"/>
  <c r="N90" i="10"/>
  <c r="C90" i="10"/>
  <c r="BE89" i="10"/>
  <c r="AZ89" i="10"/>
  <c r="AU89" i="10"/>
  <c r="AJ89" i="10"/>
  <c r="N89" i="10"/>
  <c r="C89" i="10"/>
  <c r="BE88" i="10"/>
  <c r="AZ88" i="10"/>
  <c r="AU88" i="10"/>
  <c r="AJ88" i="10"/>
  <c r="N88" i="10"/>
  <c r="C88" i="10"/>
  <c r="BE87" i="10"/>
  <c r="AZ87" i="10"/>
  <c r="AU87" i="10"/>
  <c r="AJ87" i="10"/>
  <c r="N87" i="10"/>
  <c r="C87" i="10"/>
  <c r="BE86" i="10"/>
  <c r="AZ86" i="10"/>
  <c r="AU86" i="10"/>
  <c r="AJ86" i="10"/>
  <c r="N86" i="10"/>
  <c r="C86" i="10"/>
  <c r="BE85" i="10"/>
  <c r="AZ85" i="10"/>
  <c r="AU85" i="10"/>
  <c r="AJ85" i="10"/>
  <c r="N85" i="10"/>
  <c r="C85" i="10"/>
  <c r="BE84" i="10"/>
  <c r="AZ84" i="10"/>
  <c r="AU84" i="10"/>
  <c r="AJ84" i="10"/>
  <c r="N84" i="10"/>
  <c r="C84" i="10"/>
  <c r="BE83" i="10"/>
  <c r="AZ83" i="10"/>
  <c r="AU83" i="10"/>
  <c r="AJ83" i="10"/>
  <c r="N83" i="10"/>
  <c r="C83" i="10"/>
  <c r="BE82" i="10"/>
  <c r="AZ82" i="10"/>
  <c r="AU82" i="10"/>
  <c r="AJ82" i="10"/>
  <c r="N82" i="10"/>
  <c r="C82" i="10"/>
  <c r="BE81" i="10"/>
  <c r="AZ81" i="10"/>
  <c r="AU81" i="10"/>
  <c r="AJ81" i="10"/>
  <c r="Y81" i="10"/>
  <c r="N81" i="10"/>
  <c r="C81" i="10"/>
  <c r="BE80" i="10"/>
  <c r="AZ80" i="10"/>
  <c r="AU80" i="10"/>
  <c r="AJ80" i="10"/>
  <c r="Y80" i="10"/>
  <c r="N80" i="10"/>
  <c r="C80" i="10"/>
  <c r="BE79" i="10"/>
  <c r="AZ79" i="10"/>
  <c r="AU79" i="10"/>
  <c r="AJ79" i="10"/>
  <c r="Y79" i="10"/>
  <c r="N79" i="10"/>
  <c r="C79" i="10"/>
  <c r="BE78" i="10"/>
  <c r="AZ78" i="10"/>
  <c r="AU78" i="10"/>
  <c r="AJ78" i="10"/>
  <c r="Y78" i="10"/>
  <c r="N78" i="10"/>
  <c r="C78" i="10"/>
  <c r="BE77" i="10"/>
  <c r="AZ77" i="10"/>
  <c r="AU77" i="10"/>
  <c r="AJ77" i="10"/>
  <c r="Y77" i="10"/>
  <c r="N77" i="10"/>
  <c r="C77" i="10"/>
  <c r="BE76" i="10"/>
  <c r="AZ76" i="10"/>
  <c r="AU76" i="10"/>
  <c r="AJ76" i="10"/>
  <c r="Y76" i="10"/>
  <c r="N76" i="10"/>
  <c r="C76" i="10"/>
  <c r="BE75" i="10"/>
  <c r="AZ75" i="10"/>
  <c r="AU75" i="10"/>
  <c r="AJ75" i="10"/>
  <c r="Y75" i="10"/>
  <c r="N75" i="10"/>
  <c r="C75" i="10"/>
  <c r="BE74" i="10"/>
  <c r="AZ74" i="10"/>
  <c r="AU74" i="10"/>
  <c r="AJ74" i="10"/>
  <c r="Y74" i="10"/>
  <c r="N74" i="10"/>
  <c r="C74" i="10"/>
  <c r="BE73" i="10"/>
  <c r="AZ73" i="10"/>
  <c r="AU73" i="10"/>
  <c r="AJ73" i="10"/>
  <c r="Y73" i="10"/>
  <c r="N73" i="10"/>
  <c r="C73" i="10"/>
  <c r="BE72" i="10"/>
  <c r="AZ72" i="10"/>
  <c r="AU72" i="10"/>
  <c r="AJ72" i="10"/>
  <c r="Y72" i="10"/>
  <c r="N72" i="10"/>
  <c r="C72" i="10"/>
  <c r="BE71" i="10"/>
  <c r="AZ71" i="10"/>
  <c r="AU71" i="10"/>
  <c r="AJ71" i="10"/>
  <c r="Y71" i="10"/>
  <c r="N71" i="10"/>
  <c r="C71" i="10"/>
  <c r="BE70" i="10"/>
  <c r="AZ70" i="10"/>
  <c r="AU70" i="10"/>
  <c r="AJ70" i="10"/>
  <c r="Y70" i="10"/>
  <c r="N70" i="10"/>
  <c r="C70" i="10"/>
  <c r="BE69" i="10"/>
  <c r="AZ69" i="10"/>
  <c r="AU69" i="10"/>
  <c r="AJ69" i="10"/>
  <c r="Y69" i="10"/>
  <c r="N69" i="10"/>
  <c r="C69" i="10"/>
  <c r="BE68" i="10"/>
  <c r="AZ68" i="10"/>
  <c r="AU68" i="10"/>
  <c r="AJ68" i="10"/>
  <c r="Y68" i="10"/>
  <c r="N68" i="10"/>
  <c r="C68" i="10"/>
  <c r="BE67" i="10"/>
  <c r="AZ67" i="10"/>
  <c r="AU67" i="10"/>
  <c r="AJ67" i="10"/>
  <c r="Y67" i="10"/>
  <c r="N67" i="10"/>
  <c r="C67" i="10"/>
  <c r="BE66" i="10"/>
  <c r="AZ66" i="10"/>
  <c r="AU66" i="10"/>
  <c r="AJ66" i="10"/>
  <c r="Y66" i="10"/>
  <c r="N66" i="10"/>
  <c r="C66" i="10"/>
  <c r="BE65" i="10"/>
  <c r="AZ65" i="10"/>
  <c r="AU65" i="10"/>
  <c r="AJ65" i="10"/>
  <c r="Y65" i="10"/>
  <c r="N65" i="10"/>
  <c r="C65" i="10"/>
  <c r="BE64" i="10"/>
  <c r="AZ64" i="10"/>
  <c r="AU64" i="10"/>
  <c r="AJ64" i="10"/>
  <c r="Y64" i="10"/>
  <c r="N64" i="10"/>
  <c r="C64" i="10"/>
  <c r="BE63" i="10"/>
  <c r="AZ63" i="10"/>
  <c r="AU63" i="10"/>
  <c r="AJ63" i="10"/>
  <c r="Y63" i="10"/>
  <c r="N63" i="10"/>
  <c r="C63" i="10"/>
  <c r="BE62" i="10"/>
  <c r="AZ62" i="10"/>
  <c r="AU62" i="10"/>
  <c r="AJ62" i="10"/>
  <c r="Y62" i="10"/>
  <c r="N62" i="10"/>
  <c r="C62" i="10"/>
  <c r="BE61" i="10"/>
  <c r="AZ61" i="10"/>
  <c r="AU61" i="10"/>
  <c r="AJ61" i="10"/>
  <c r="Y61" i="10"/>
  <c r="N61" i="10"/>
  <c r="C61" i="10"/>
  <c r="BE60" i="10"/>
  <c r="AZ60" i="10"/>
  <c r="AU60" i="10"/>
  <c r="AJ60" i="10"/>
  <c r="Y60" i="10"/>
  <c r="N60" i="10"/>
  <c r="C60" i="10"/>
  <c r="BE59" i="10"/>
  <c r="AZ59" i="10"/>
  <c r="AU59" i="10"/>
  <c r="AJ59" i="10"/>
  <c r="Y59" i="10"/>
  <c r="N59" i="10"/>
  <c r="C59" i="10"/>
  <c r="BE58" i="10"/>
  <c r="AZ58" i="10"/>
  <c r="AU58" i="10"/>
  <c r="AJ58" i="10"/>
  <c r="Y58" i="10"/>
  <c r="N58" i="10"/>
  <c r="C58" i="10"/>
  <c r="BE57" i="10"/>
  <c r="AZ57" i="10"/>
  <c r="AU57" i="10"/>
  <c r="AJ57" i="10"/>
  <c r="Y57" i="10"/>
  <c r="N57" i="10"/>
  <c r="C57" i="10"/>
  <c r="BE56" i="10"/>
  <c r="AZ56" i="10"/>
  <c r="AU56" i="10"/>
  <c r="AJ56" i="10"/>
  <c r="Y56" i="10"/>
  <c r="N56" i="10"/>
  <c r="C56" i="10"/>
  <c r="BE55" i="10"/>
  <c r="AZ55" i="10"/>
  <c r="AU55" i="10"/>
  <c r="AJ55" i="10"/>
  <c r="Y55" i="10"/>
  <c r="N55" i="10"/>
  <c r="C55" i="10"/>
  <c r="BE54" i="10"/>
  <c r="AZ54" i="10"/>
  <c r="AU54" i="10"/>
  <c r="AJ54" i="10"/>
  <c r="Y54" i="10"/>
  <c r="N54" i="10"/>
  <c r="C54" i="10"/>
  <c r="BE53" i="10"/>
  <c r="AZ53" i="10"/>
  <c r="AU53" i="10"/>
  <c r="AJ53" i="10"/>
  <c r="Y53" i="10"/>
  <c r="N53" i="10"/>
  <c r="C53" i="10"/>
  <c r="BE52" i="10"/>
  <c r="AZ52" i="10"/>
  <c r="AU52" i="10"/>
  <c r="AJ52" i="10"/>
  <c r="Y52" i="10"/>
  <c r="N52" i="10"/>
  <c r="C52" i="10"/>
  <c r="BE51" i="10"/>
  <c r="AZ51" i="10"/>
  <c r="AU51" i="10"/>
  <c r="AJ51" i="10"/>
  <c r="Y51" i="10"/>
  <c r="N51" i="10"/>
  <c r="C51" i="10"/>
  <c r="BE50" i="10"/>
  <c r="AZ50" i="10"/>
  <c r="AU50" i="10"/>
  <c r="AJ50" i="10"/>
  <c r="Y50" i="10"/>
  <c r="N50" i="10"/>
  <c r="C50" i="10"/>
  <c r="BE49" i="10"/>
  <c r="AZ49" i="10"/>
  <c r="AU49" i="10"/>
  <c r="AJ49" i="10"/>
  <c r="Y49" i="10"/>
  <c r="N49" i="10"/>
  <c r="C49" i="10"/>
  <c r="BE48" i="10"/>
  <c r="AZ48" i="10"/>
  <c r="AU48" i="10"/>
  <c r="AJ48" i="10"/>
  <c r="Y48" i="10"/>
  <c r="N48" i="10"/>
  <c r="C48" i="10"/>
  <c r="BE47" i="10"/>
  <c r="AZ47" i="10"/>
  <c r="AU47" i="10"/>
  <c r="AJ47" i="10"/>
  <c r="Y47" i="10"/>
  <c r="N47" i="10"/>
  <c r="C47" i="10"/>
  <c r="BE46" i="10"/>
  <c r="AZ46" i="10"/>
  <c r="AU46" i="10"/>
  <c r="AJ46" i="10"/>
  <c r="Y46" i="10"/>
  <c r="N46" i="10"/>
  <c r="C46" i="10"/>
  <c r="BE45" i="10"/>
  <c r="AZ45" i="10"/>
  <c r="AU45" i="10"/>
  <c r="AJ45" i="10"/>
  <c r="Y45" i="10"/>
  <c r="N45" i="10"/>
  <c r="C45" i="10"/>
  <c r="BE44" i="10"/>
  <c r="AZ44" i="10"/>
  <c r="AU44" i="10"/>
  <c r="AJ44" i="10"/>
  <c r="Y44" i="10"/>
  <c r="N44" i="10"/>
  <c r="C44" i="10"/>
  <c r="BE43" i="10"/>
  <c r="AZ43" i="10"/>
  <c r="AU43" i="10"/>
  <c r="AJ43" i="10"/>
  <c r="Y43" i="10"/>
  <c r="N43" i="10"/>
  <c r="C43" i="10"/>
  <c r="BE42" i="10"/>
  <c r="AZ42" i="10"/>
  <c r="AU42" i="10"/>
  <c r="AJ42" i="10"/>
  <c r="Y42" i="10"/>
  <c r="N42" i="10"/>
  <c r="C42" i="10"/>
  <c r="BE41" i="10"/>
  <c r="AZ41" i="10"/>
  <c r="AU41" i="10"/>
  <c r="AJ41" i="10"/>
  <c r="Y41" i="10"/>
  <c r="N41" i="10"/>
  <c r="C41" i="10"/>
  <c r="BE40" i="10"/>
  <c r="AZ40" i="10"/>
  <c r="AU40" i="10"/>
  <c r="AJ40" i="10"/>
  <c r="Y40" i="10"/>
  <c r="N40" i="10"/>
  <c r="C40" i="10"/>
  <c r="BE39" i="10"/>
  <c r="AZ39" i="10"/>
  <c r="AU39" i="10"/>
  <c r="AJ39" i="10"/>
  <c r="Y39" i="10"/>
  <c r="N39" i="10"/>
  <c r="C39" i="10"/>
  <c r="BE38" i="10"/>
  <c r="AZ38" i="10"/>
  <c r="AU38" i="10"/>
  <c r="AJ38" i="10"/>
  <c r="Y38" i="10"/>
  <c r="N38" i="10"/>
  <c r="C38" i="10"/>
  <c r="BE37" i="10"/>
  <c r="AZ37" i="10"/>
  <c r="AU37" i="10"/>
  <c r="AJ37" i="10"/>
  <c r="Y37" i="10"/>
  <c r="W37" i="10"/>
  <c r="V37" i="10"/>
  <c r="U37" i="10"/>
  <c r="T37" i="10"/>
  <c r="S37" i="10"/>
  <c r="R37" i="10"/>
  <c r="Q37" i="10"/>
  <c r="N37" i="10"/>
  <c r="L37" i="10"/>
  <c r="K37" i="10"/>
  <c r="J37" i="10"/>
  <c r="I37" i="10"/>
  <c r="H37" i="10"/>
  <c r="G37" i="10"/>
  <c r="F37" i="10"/>
  <c r="C37" i="10"/>
  <c r="BE36" i="10"/>
  <c r="AZ36" i="10"/>
  <c r="AU36" i="10"/>
  <c r="AJ36" i="10"/>
  <c r="Y36" i="10"/>
  <c r="W36" i="10"/>
  <c r="V36" i="10"/>
  <c r="U36" i="10"/>
  <c r="T36" i="10"/>
  <c r="S36" i="10"/>
  <c r="R36" i="10"/>
  <c r="Q36" i="10"/>
  <c r="N36" i="10"/>
  <c r="L36" i="10"/>
  <c r="K36" i="10"/>
  <c r="J36" i="10"/>
  <c r="I36" i="10"/>
  <c r="H36" i="10"/>
  <c r="G36" i="10"/>
  <c r="F36" i="10"/>
  <c r="C36" i="10"/>
  <c r="BE35" i="10"/>
  <c r="AZ35" i="10"/>
  <c r="AU35" i="10"/>
  <c r="AJ35" i="10"/>
  <c r="Y35" i="10"/>
  <c r="W35" i="10"/>
  <c r="V35" i="10"/>
  <c r="U35" i="10"/>
  <c r="T35" i="10"/>
  <c r="S35" i="10"/>
  <c r="R35" i="10"/>
  <c r="Q35" i="10"/>
  <c r="N35" i="10"/>
  <c r="L35" i="10"/>
  <c r="K35" i="10"/>
  <c r="J35" i="10"/>
  <c r="I35" i="10"/>
  <c r="H35" i="10"/>
  <c r="G35" i="10"/>
  <c r="F35" i="10"/>
  <c r="C35" i="10"/>
  <c r="BE34" i="10"/>
  <c r="AZ34" i="10"/>
  <c r="AU34" i="10"/>
  <c r="AJ34" i="10"/>
  <c r="Y34" i="10"/>
  <c r="W34" i="10"/>
  <c r="V34" i="10"/>
  <c r="U34" i="10"/>
  <c r="T34" i="10"/>
  <c r="S34" i="10"/>
  <c r="R34" i="10"/>
  <c r="Q34" i="10"/>
  <c r="N34" i="10"/>
  <c r="L34" i="10"/>
  <c r="K34" i="10"/>
  <c r="J34" i="10"/>
  <c r="I34" i="10"/>
  <c r="H34" i="10"/>
  <c r="G34" i="10"/>
  <c r="F34" i="10"/>
  <c r="C34" i="10"/>
  <c r="BE33" i="10"/>
  <c r="AZ33" i="10"/>
  <c r="AU33" i="10"/>
  <c r="AJ33" i="10"/>
  <c r="Y33" i="10"/>
  <c r="W33" i="10"/>
  <c r="V33" i="10"/>
  <c r="U33" i="10"/>
  <c r="T33" i="10"/>
  <c r="S33" i="10"/>
  <c r="R33" i="10"/>
  <c r="Q33" i="10"/>
  <c r="N33" i="10"/>
  <c r="L33" i="10"/>
  <c r="K33" i="10"/>
  <c r="J33" i="10"/>
  <c r="I33" i="10"/>
  <c r="H33" i="10"/>
  <c r="G33" i="10"/>
  <c r="F33" i="10"/>
  <c r="C33" i="10"/>
  <c r="BE32" i="10"/>
  <c r="AZ32" i="10"/>
  <c r="AU32" i="10"/>
  <c r="AJ32" i="10"/>
  <c r="Y32" i="10"/>
  <c r="W32" i="10"/>
  <c r="V32" i="10"/>
  <c r="U32" i="10"/>
  <c r="T32" i="10"/>
  <c r="S32" i="10"/>
  <c r="R32" i="10"/>
  <c r="Q32" i="10"/>
  <c r="N32" i="10"/>
  <c r="L32" i="10"/>
  <c r="K32" i="10"/>
  <c r="J32" i="10"/>
  <c r="I32" i="10"/>
  <c r="H32" i="10"/>
  <c r="G32" i="10"/>
  <c r="F32" i="10"/>
  <c r="C32" i="10"/>
  <c r="BE31" i="10"/>
  <c r="AZ31" i="10"/>
  <c r="AU31" i="10"/>
  <c r="AJ31" i="10"/>
  <c r="Y31" i="10"/>
  <c r="W31" i="10"/>
  <c r="V31" i="10"/>
  <c r="U31" i="10"/>
  <c r="T31" i="10"/>
  <c r="S31" i="10"/>
  <c r="R31" i="10"/>
  <c r="Q31" i="10"/>
  <c r="N31" i="10"/>
  <c r="L31" i="10"/>
  <c r="K31" i="10"/>
  <c r="J31" i="10"/>
  <c r="I31" i="10"/>
  <c r="H31" i="10"/>
  <c r="G31" i="10"/>
  <c r="F31" i="10"/>
  <c r="C31" i="10"/>
  <c r="BE30" i="10"/>
  <c r="AZ30" i="10"/>
  <c r="AU30" i="10"/>
  <c r="AJ30" i="10"/>
  <c r="Y30" i="10"/>
  <c r="W30" i="10"/>
  <c r="V30" i="10"/>
  <c r="U30" i="10"/>
  <c r="T30" i="10"/>
  <c r="S30" i="10"/>
  <c r="R30" i="10"/>
  <c r="Q30" i="10"/>
  <c r="N30" i="10"/>
  <c r="L30" i="10"/>
  <c r="K30" i="10"/>
  <c r="J30" i="10"/>
  <c r="I30" i="10"/>
  <c r="H30" i="10"/>
  <c r="G30" i="10"/>
  <c r="F30" i="10"/>
  <c r="C30" i="10"/>
  <c r="BE29" i="10"/>
  <c r="AZ29" i="10"/>
  <c r="AU29" i="10"/>
  <c r="AJ29" i="10"/>
  <c r="Y29" i="10"/>
  <c r="W29" i="10"/>
  <c r="V29" i="10"/>
  <c r="U29" i="10"/>
  <c r="T29" i="10"/>
  <c r="S29" i="10"/>
  <c r="R29" i="10"/>
  <c r="Q29" i="10"/>
  <c r="N29" i="10"/>
  <c r="L29" i="10"/>
  <c r="K29" i="10"/>
  <c r="J29" i="10"/>
  <c r="I29" i="10"/>
  <c r="H29" i="10"/>
  <c r="G29" i="10"/>
  <c r="F29" i="10"/>
  <c r="C29" i="10"/>
  <c r="BE28" i="10"/>
  <c r="AZ28" i="10"/>
  <c r="AU28" i="10"/>
  <c r="AJ28" i="10"/>
  <c r="Y28" i="10"/>
  <c r="W28" i="10"/>
  <c r="V28" i="10"/>
  <c r="U28" i="10"/>
  <c r="T28" i="10"/>
  <c r="S28" i="10"/>
  <c r="R28" i="10"/>
  <c r="Q28" i="10"/>
  <c r="N28" i="10"/>
  <c r="L28" i="10"/>
  <c r="K28" i="10"/>
  <c r="J28" i="10"/>
  <c r="I28" i="10"/>
  <c r="H28" i="10"/>
  <c r="G28" i="10"/>
  <c r="F28" i="10"/>
  <c r="C28" i="10"/>
  <c r="BE27" i="10"/>
  <c r="AZ27" i="10"/>
  <c r="AU27" i="10"/>
  <c r="AJ27" i="10"/>
  <c r="Y27" i="10"/>
  <c r="W27" i="10"/>
  <c r="V27" i="10"/>
  <c r="U27" i="10"/>
  <c r="T27" i="10"/>
  <c r="S27" i="10"/>
  <c r="R27" i="10"/>
  <c r="Q27" i="10"/>
  <c r="N27" i="10"/>
  <c r="L27" i="10"/>
  <c r="K27" i="10"/>
  <c r="J27" i="10"/>
  <c r="I27" i="10"/>
  <c r="H27" i="10"/>
  <c r="G27" i="10"/>
  <c r="F27" i="10"/>
  <c r="C27" i="10"/>
  <c r="BE26" i="10"/>
  <c r="AZ26" i="10"/>
  <c r="AU26" i="10"/>
  <c r="AJ26" i="10"/>
  <c r="Y26" i="10"/>
  <c r="N26" i="10"/>
  <c r="C26" i="10"/>
  <c r="BE25" i="10"/>
  <c r="AZ25" i="10"/>
  <c r="AU25" i="10"/>
  <c r="AJ25" i="10"/>
  <c r="Y25" i="10"/>
  <c r="W25" i="10"/>
  <c r="V25" i="10"/>
  <c r="U25" i="10"/>
  <c r="T25" i="10"/>
  <c r="S25" i="10"/>
  <c r="R25" i="10"/>
  <c r="Q25" i="10"/>
  <c r="N25" i="10"/>
  <c r="L25" i="10"/>
  <c r="K25" i="10"/>
  <c r="J25" i="10"/>
  <c r="I25" i="10"/>
  <c r="H25" i="10"/>
  <c r="G25" i="10"/>
  <c r="F25" i="10"/>
  <c r="C25" i="10"/>
  <c r="BE24" i="10"/>
  <c r="AZ24" i="10"/>
  <c r="AU24" i="10"/>
  <c r="AJ24" i="10"/>
  <c r="Y24" i="10"/>
  <c r="W24" i="10"/>
  <c r="V24" i="10"/>
  <c r="U24" i="10"/>
  <c r="T24" i="10"/>
  <c r="S24" i="10"/>
  <c r="R24" i="10"/>
  <c r="Q24" i="10"/>
  <c r="N24" i="10"/>
  <c r="L24" i="10"/>
  <c r="K24" i="10"/>
  <c r="J24" i="10"/>
  <c r="I24" i="10"/>
  <c r="H24" i="10"/>
  <c r="G24" i="10"/>
  <c r="F24" i="10"/>
  <c r="C24" i="10"/>
  <c r="BE23" i="10"/>
  <c r="AZ23" i="10"/>
  <c r="AU23" i="10"/>
  <c r="AJ23" i="10"/>
  <c r="Y23" i="10"/>
  <c r="W23" i="10"/>
  <c r="V23" i="10"/>
  <c r="U23" i="10"/>
  <c r="T23" i="10"/>
  <c r="S23" i="10"/>
  <c r="R23" i="10"/>
  <c r="Q23" i="10"/>
  <c r="N23" i="10"/>
  <c r="L23" i="10"/>
  <c r="K23" i="10"/>
  <c r="J23" i="10"/>
  <c r="I23" i="10"/>
  <c r="H23" i="10"/>
  <c r="G23" i="10"/>
  <c r="F23" i="10"/>
  <c r="C23" i="10"/>
  <c r="BE22" i="10"/>
  <c r="AZ22" i="10"/>
  <c r="AU22" i="10"/>
  <c r="AJ22" i="10"/>
  <c r="Y22" i="10"/>
  <c r="W22" i="10"/>
  <c r="V22" i="10"/>
  <c r="U22" i="10"/>
  <c r="T22" i="10"/>
  <c r="S22" i="10"/>
  <c r="R22" i="10"/>
  <c r="Q22" i="10"/>
  <c r="N22" i="10"/>
  <c r="L22" i="10"/>
  <c r="K22" i="10"/>
  <c r="J22" i="10"/>
  <c r="I22" i="10"/>
  <c r="H22" i="10"/>
  <c r="G22" i="10"/>
  <c r="F22" i="10"/>
  <c r="C22" i="10"/>
  <c r="BE21" i="10"/>
  <c r="AZ21" i="10"/>
  <c r="AU21" i="10"/>
  <c r="AJ21" i="10"/>
  <c r="Y21" i="10"/>
  <c r="W21" i="10"/>
  <c r="V21" i="10"/>
  <c r="U21" i="10"/>
  <c r="T21" i="10"/>
  <c r="S21" i="10"/>
  <c r="R21" i="10"/>
  <c r="Q21" i="10"/>
  <c r="N21" i="10"/>
  <c r="L21" i="10"/>
  <c r="K21" i="10"/>
  <c r="J21" i="10"/>
  <c r="I21" i="10"/>
  <c r="H21" i="10"/>
  <c r="G21" i="10"/>
  <c r="F21" i="10"/>
  <c r="C21" i="10"/>
  <c r="BE20" i="10"/>
  <c r="AZ20" i="10"/>
  <c r="AU20" i="10"/>
  <c r="AJ20" i="10"/>
  <c r="Y20" i="10"/>
  <c r="W20" i="10"/>
  <c r="V20" i="10"/>
  <c r="U20" i="10"/>
  <c r="T20" i="10"/>
  <c r="S20" i="10"/>
  <c r="R20" i="10"/>
  <c r="Q20" i="10"/>
  <c r="N20" i="10"/>
  <c r="L20" i="10"/>
  <c r="K20" i="10"/>
  <c r="J20" i="10"/>
  <c r="I20" i="10"/>
  <c r="H20" i="10"/>
  <c r="G20" i="10"/>
  <c r="F20" i="10"/>
  <c r="C20" i="10"/>
  <c r="BE19" i="10"/>
  <c r="AZ19" i="10"/>
  <c r="AU19" i="10"/>
  <c r="AJ19" i="10"/>
  <c r="Y19" i="10"/>
  <c r="W19" i="10"/>
  <c r="V19" i="10"/>
  <c r="U19" i="10"/>
  <c r="T19" i="10"/>
  <c r="S19" i="10"/>
  <c r="R19" i="10"/>
  <c r="Q19" i="10"/>
  <c r="N19" i="10"/>
  <c r="L19" i="10"/>
  <c r="K19" i="10"/>
  <c r="J19" i="10"/>
  <c r="I19" i="10"/>
  <c r="H19" i="10"/>
  <c r="G19" i="10"/>
  <c r="F19" i="10"/>
  <c r="C19" i="10"/>
  <c r="BE18" i="10"/>
  <c r="AZ18" i="10"/>
  <c r="AU18" i="10"/>
  <c r="AJ18" i="10"/>
  <c r="Y18" i="10"/>
  <c r="W18" i="10"/>
  <c r="V18" i="10"/>
  <c r="U18" i="10"/>
  <c r="T18" i="10"/>
  <c r="S18" i="10"/>
  <c r="R18" i="10"/>
  <c r="Q18" i="10"/>
  <c r="N18" i="10"/>
  <c r="L18" i="10"/>
  <c r="K18" i="10"/>
  <c r="J18" i="10"/>
  <c r="I18" i="10"/>
  <c r="H18" i="10"/>
  <c r="G18" i="10"/>
  <c r="F18" i="10"/>
  <c r="C18" i="10"/>
  <c r="BE17" i="10"/>
  <c r="AZ17" i="10"/>
  <c r="AU17" i="10"/>
  <c r="AJ17" i="10"/>
  <c r="Y17" i="10"/>
  <c r="W17" i="10"/>
  <c r="V17" i="10"/>
  <c r="U17" i="10"/>
  <c r="T17" i="10"/>
  <c r="S17" i="10"/>
  <c r="R17" i="10"/>
  <c r="Q17" i="10"/>
  <c r="N17" i="10"/>
  <c r="L17" i="10"/>
  <c r="K17" i="10"/>
  <c r="J17" i="10"/>
  <c r="I17" i="10"/>
  <c r="H17" i="10"/>
  <c r="G17" i="10"/>
  <c r="F17" i="10"/>
  <c r="C17" i="10"/>
  <c r="BE16" i="10"/>
  <c r="AZ16" i="10"/>
  <c r="AU16" i="10"/>
  <c r="AJ16" i="10"/>
  <c r="AH16" i="10"/>
  <c r="AG16" i="10"/>
  <c r="AF16" i="10"/>
  <c r="AE16" i="10"/>
  <c r="AD16" i="10"/>
  <c r="AC16" i="10"/>
  <c r="AB16" i="10"/>
  <c r="Y16" i="10"/>
  <c r="W16" i="10"/>
  <c r="V16" i="10"/>
  <c r="U16" i="10"/>
  <c r="T16" i="10"/>
  <c r="S16" i="10"/>
  <c r="R16" i="10"/>
  <c r="Q16" i="10"/>
  <c r="N16" i="10"/>
  <c r="L16" i="10"/>
  <c r="K16" i="10"/>
  <c r="J16" i="10"/>
  <c r="I16" i="10"/>
  <c r="H16" i="10"/>
  <c r="G16" i="10"/>
  <c r="F16" i="10"/>
  <c r="C16" i="10"/>
  <c r="BE15" i="10"/>
  <c r="AZ15" i="10"/>
  <c r="AU15" i="10"/>
  <c r="AJ15" i="10"/>
  <c r="AH15" i="10"/>
  <c r="AG15" i="10"/>
  <c r="AF15" i="10"/>
  <c r="AE15" i="10"/>
  <c r="AD15" i="10"/>
  <c r="AC15" i="10"/>
  <c r="AB15" i="10"/>
  <c r="Y15" i="10"/>
  <c r="W15" i="10"/>
  <c r="V15" i="10"/>
  <c r="U15" i="10"/>
  <c r="T15" i="10"/>
  <c r="S15" i="10"/>
  <c r="R15" i="10"/>
  <c r="Q15" i="10"/>
  <c r="N15" i="10"/>
  <c r="L15" i="10"/>
  <c r="K15" i="10"/>
  <c r="J15" i="10"/>
  <c r="I15" i="10"/>
  <c r="H15" i="10"/>
  <c r="G15" i="10"/>
  <c r="F15" i="10"/>
  <c r="C15" i="10"/>
  <c r="BE14" i="10"/>
  <c r="AZ14" i="10"/>
  <c r="AU14" i="10"/>
  <c r="AJ14" i="10"/>
  <c r="AH14" i="10"/>
  <c r="AG14" i="10"/>
  <c r="AF14" i="10"/>
  <c r="AE14" i="10"/>
  <c r="AD14" i="10"/>
  <c r="AC14" i="10"/>
  <c r="AB14" i="10"/>
  <c r="Y14" i="10"/>
  <c r="N14" i="10"/>
  <c r="C14" i="10"/>
  <c r="BE13" i="10"/>
  <c r="AZ13" i="10"/>
  <c r="AU13" i="10"/>
  <c r="AJ13" i="10"/>
  <c r="AH13" i="10"/>
  <c r="AG13" i="10"/>
  <c r="AF13" i="10"/>
  <c r="AE13" i="10"/>
  <c r="AD13" i="10"/>
  <c r="AC13" i="10"/>
  <c r="AB13" i="10"/>
  <c r="Y13" i="10"/>
  <c r="W13" i="10"/>
  <c r="V13" i="10"/>
  <c r="U13" i="10"/>
  <c r="T13" i="10"/>
  <c r="S13" i="10"/>
  <c r="R13" i="10"/>
  <c r="Q13" i="10"/>
  <c r="N13" i="10"/>
  <c r="L13" i="10"/>
  <c r="K13" i="10"/>
  <c r="J13" i="10"/>
  <c r="I13" i="10"/>
  <c r="H13" i="10"/>
  <c r="G13" i="10"/>
  <c r="F13" i="10"/>
  <c r="C13" i="10"/>
  <c r="BE12" i="10"/>
  <c r="AZ12" i="10"/>
  <c r="AU12" i="10"/>
  <c r="AJ12" i="10"/>
  <c r="Y12" i="10"/>
  <c r="W12" i="10"/>
  <c r="V12" i="10"/>
  <c r="U12" i="10"/>
  <c r="T12" i="10"/>
  <c r="S12" i="10"/>
  <c r="R12" i="10"/>
  <c r="Q12" i="10"/>
  <c r="N12" i="10"/>
  <c r="L12" i="10"/>
  <c r="K12" i="10"/>
  <c r="J12" i="10"/>
  <c r="I12" i="10"/>
  <c r="H12" i="10"/>
  <c r="G12" i="10"/>
  <c r="F12" i="10"/>
  <c r="C12" i="10"/>
  <c r="BE11" i="10"/>
  <c r="AZ11" i="10"/>
  <c r="AU11" i="10"/>
  <c r="AJ11" i="10"/>
  <c r="AH11" i="10"/>
  <c r="AG11" i="10"/>
  <c r="AF11" i="10"/>
  <c r="AE11" i="10"/>
  <c r="AD11" i="10"/>
  <c r="AC11" i="10"/>
  <c r="AB11" i="10"/>
  <c r="Y11" i="10"/>
  <c r="W11" i="10"/>
  <c r="V11" i="10"/>
  <c r="U11" i="10"/>
  <c r="T11" i="10"/>
  <c r="S11" i="10"/>
  <c r="R11" i="10"/>
  <c r="Q11" i="10"/>
  <c r="N11" i="10"/>
  <c r="L11" i="10"/>
  <c r="K11" i="10"/>
  <c r="J11" i="10"/>
  <c r="I11" i="10"/>
  <c r="H11" i="10"/>
  <c r="G11" i="10"/>
  <c r="F11" i="10"/>
  <c r="C11" i="10"/>
  <c r="BJ10" i="10"/>
  <c r="BE10" i="10"/>
  <c r="AZ10" i="10"/>
  <c r="AU10" i="10"/>
  <c r="AJ10" i="10"/>
  <c r="AH10" i="10"/>
  <c r="AG10" i="10"/>
  <c r="AF10" i="10"/>
  <c r="AE10" i="10"/>
  <c r="AD10" i="10"/>
  <c r="AC10" i="10"/>
  <c r="AB10" i="10"/>
  <c r="Y10" i="10"/>
  <c r="W10" i="10"/>
  <c r="V10" i="10"/>
  <c r="U10" i="10"/>
  <c r="T10" i="10"/>
  <c r="S10" i="10"/>
  <c r="R10" i="10"/>
  <c r="Q10" i="10"/>
  <c r="N10" i="10"/>
  <c r="L10" i="10"/>
  <c r="K10" i="10"/>
  <c r="J10" i="10"/>
  <c r="I10" i="10"/>
  <c r="H10" i="10"/>
  <c r="G10" i="10"/>
  <c r="F10" i="10"/>
  <c r="C10" i="10"/>
  <c r="BJ9" i="10"/>
  <c r="BE9" i="10"/>
  <c r="AZ9" i="10"/>
  <c r="AU9" i="10"/>
  <c r="AJ9" i="10"/>
  <c r="AH9" i="10"/>
  <c r="AG9" i="10"/>
  <c r="AF9" i="10"/>
  <c r="AE9" i="10"/>
  <c r="AD9" i="10"/>
  <c r="AC9" i="10"/>
  <c r="AB9" i="10"/>
  <c r="Y9" i="10"/>
  <c r="W9" i="10"/>
  <c r="V9" i="10"/>
  <c r="U9" i="10"/>
  <c r="T9" i="10"/>
  <c r="S9" i="10"/>
  <c r="R9" i="10"/>
  <c r="Q9" i="10"/>
  <c r="N9" i="10"/>
  <c r="L9" i="10"/>
  <c r="K9" i="10"/>
  <c r="J9" i="10"/>
  <c r="I9" i="10"/>
  <c r="H9" i="10"/>
  <c r="G9" i="10"/>
  <c r="F9" i="10"/>
  <c r="C9" i="10"/>
  <c r="BJ8" i="10"/>
  <c r="BE8" i="10"/>
  <c r="AZ8" i="10"/>
  <c r="AU8" i="10"/>
  <c r="AJ8" i="10"/>
  <c r="AH8" i="10"/>
  <c r="AG8" i="10"/>
  <c r="AF8" i="10"/>
  <c r="AE8" i="10"/>
  <c r="AD8" i="10"/>
  <c r="AC8" i="10"/>
  <c r="AB8" i="10"/>
  <c r="Y8" i="10"/>
  <c r="W8" i="10"/>
  <c r="V8" i="10"/>
  <c r="U8" i="10"/>
  <c r="T8" i="10"/>
  <c r="S8" i="10"/>
  <c r="R8" i="10"/>
  <c r="Q8" i="10"/>
  <c r="N8" i="10"/>
  <c r="L8" i="10"/>
  <c r="K8" i="10"/>
  <c r="J8" i="10"/>
  <c r="I8" i="10"/>
  <c r="H8" i="10"/>
  <c r="G8" i="10"/>
  <c r="F8" i="10"/>
  <c r="C8" i="10"/>
  <c r="BJ7" i="10"/>
  <c r="BE7" i="10"/>
  <c r="AZ7" i="10"/>
  <c r="AU7" i="10"/>
  <c r="AJ7" i="10"/>
  <c r="Y7" i="10"/>
  <c r="W7" i="10"/>
  <c r="V7" i="10"/>
  <c r="U7" i="10"/>
  <c r="T7" i="10"/>
  <c r="S7" i="10"/>
  <c r="R7" i="10"/>
  <c r="Q7" i="10"/>
  <c r="N7" i="10"/>
  <c r="L7" i="10"/>
  <c r="K7" i="10"/>
  <c r="J7" i="10"/>
  <c r="I7" i="10"/>
  <c r="H7" i="10"/>
  <c r="G7" i="10"/>
  <c r="F7" i="10"/>
  <c r="C7" i="10"/>
  <c r="BJ6" i="10"/>
  <c r="BE6" i="10"/>
  <c r="AZ6" i="10"/>
  <c r="AU6" i="10"/>
  <c r="AJ6" i="10"/>
  <c r="AH6" i="10"/>
  <c r="AG6" i="10"/>
  <c r="AF6" i="10"/>
  <c r="AE6" i="10"/>
  <c r="AD6" i="10"/>
  <c r="AC6" i="10"/>
  <c r="AB6" i="10"/>
  <c r="Y6" i="10"/>
  <c r="W6" i="10"/>
  <c r="V6" i="10"/>
  <c r="U6" i="10"/>
  <c r="T6" i="10"/>
  <c r="S6" i="10"/>
  <c r="R6" i="10"/>
  <c r="Q6" i="10"/>
  <c r="N6" i="10"/>
  <c r="L6" i="10"/>
  <c r="K6" i="10"/>
  <c r="J6" i="10"/>
  <c r="I6" i="10"/>
  <c r="H6" i="10"/>
  <c r="G6" i="10"/>
  <c r="F6" i="10"/>
  <c r="C6" i="10"/>
  <c r="BJ5" i="10"/>
  <c r="BE5" i="10"/>
  <c r="AZ5" i="10"/>
  <c r="AU5" i="10"/>
  <c r="AJ5" i="10"/>
  <c r="AH5" i="10"/>
  <c r="AG5" i="10"/>
  <c r="AF5" i="10"/>
  <c r="AE5" i="10"/>
  <c r="AD5" i="10"/>
  <c r="AC5" i="10"/>
  <c r="AB5" i="10"/>
  <c r="Y5" i="10"/>
  <c r="W5" i="10"/>
  <c r="V5" i="10"/>
  <c r="U5" i="10"/>
  <c r="T5" i="10"/>
  <c r="S5" i="10"/>
  <c r="R5" i="10"/>
  <c r="Q5" i="10"/>
  <c r="N5" i="10"/>
  <c r="L5" i="10"/>
  <c r="K5" i="10"/>
  <c r="J5" i="10"/>
  <c r="I5" i="10"/>
  <c r="H5" i="10"/>
  <c r="G5" i="10"/>
  <c r="F5" i="10"/>
  <c r="C5" i="10"/>
  <c r="BJ4" i="10"/>
  <c r="BE4" i="10"/>
  <c r="AZ4" i="10"/>
  <c r="AU4" i="10"/>
  <c r="AJ4" i="10"/>
  <c r="AH4" i="10"/>
  <c r="AG4" i="10"/>
  <c r="AF4" i="10"/>
  <c r="AE4" i="10"/>
  <c r="AD4" i="10"/>
  <c r="AC4" i="10"/>
  <c r="AB4" i="10"/>
  <c r="Y4" i="10"/>
  <c r="W4" i="10"/>
  <c r="V4" i="10"/>
  <c r="U4" i="10"/>
  <c r="T4" i="10"/>
  <c r="S4" i="10"/>
  <c r="R4" i="10"/>
  <c r="Q4" i="10"/>
  <c r="N4" i="10"/>
  <c r="L4" i="10"/>
  <c r="K4" i="10"/>
  <c r="J4" i="10"/>
  <c r="I4" i="10"/>
  <c r="H4" i="10"/>
  <c r="G4" i="10"/>
  <c r="F4" i="10"/>
  <c r="C4" i="10"/>
  <c r="BJ3" i="10"/>
  <c r="BE3" i="10"/>
  <c r="AZ3" i="10"/>
  <c r="AU3" i="10"/>
  <c r="AJ3" i="10"/>
  <c r="AH3" i="10"/>
  <c r="AG3" i="10"/>
  <c r="AF3" i="10"/>
  <c r="AE3" i="10"/>
  <c r="AD3" i="10"/>
  <c r="AC3" i="10"/>
  <c r="AB3" i="10"/>
  <c r="Y3" i="10"/>
  <c r="W3" i="10"/>
  <c r="V3" i="10"/>
  <c r="U3" i="10"/>
  <c r="T3" i="10"/>
  <c r="S3" i="10"/>
  <c r="R3" i="10"/>
  <c r="Q3" i="10"/>
  <c r="N3" i="10"/>
  <c r="L3" i="10"/>
  <c r="K3" i="10"/>
  <c r="J3" i="10"/>
  <c r="I3" i="10"/>
  <c r="H3" i="10"/>
  <c r="G3" i="10"/>
  <c r="F3" i="10"/>
  <c r="C3" i="10"/>
  <c r="X19" i="2" l="1"/>
  <c r="T17" i="2"/>
  <c r="W18" i="2"/>
  <c r="S16" i="2"/>
  <c r="X23" i="2"/>
  <c r="U25" i="2"/>
  <c r="V18" i="2"/>
  <c r="X15" i="2"/>
  <c r="S24" i="2"/>
  <c r="U17" i="2"/>
  <c r="T25" i="2"/>
  <c r="S25" i="2"/>
  <c r="W23" i="2"/>
  <c r="U22" i="2"/>
  <c r="S21" i="2"/>
  <c r="W19" i="2"/>
  <c r="U18" i="2"/>
  <c r="S17" i="2"/>
  <c r="W15" i="2"/>
  <c r="S20" i="2"/>
  <c r="V22" i="2"/>
  <c r="X24" i="2"/>
  <c r="V23" i="2"/>
  <c r="T22" i="2"/>
  <c r="X20" i="2"/>
  <c r="V19" i="2"/>
  <c r="T18" i="2"/>
  <c r="X16" i="2"/>
  <c r="V15" i="2"/>
  <c r="T21" i="2"/>
  <c r="W24" i="2"/>
  <c r="U23" i="2"/>
  <c r="S22" i="2"/>
  <c r="W20" i="2"/>
  <c r="U19" i="2"/>
  <c r="S18" i="2"/>
  <c r="W16" i="2"/>
  <c r="U15" i="2"/>
  <c r="W22" i="2"/>
  <c r="X25" i="2"/>
  <c r="V24" i="2"/>
  <c r="T23" i="2"/>
  <c r="X21" i="2"/>
  <c r="V20" i="2"/>
  <c r="T19" i="2"/>
  <c r="X17" i="2"/>
  <c r="V16" i="2"/>
  <c r="T15" i="2"/>
  <c r="W25" i="2"/>
  <c r="U24" i="2"/>
  <c r="S23" i="2"/>
  <c r="W21" i="2"/>
  <c r="U20" i="2"/>
  <c r="S19" i="2"/>
  <c r="W17" i="2"/>
  <c r="U16" i="2"/>
  <c r="S15" i="2"/>
  <c r="U21" i="2"/>
  <c r="V25" i="2"/>
  <c r="T24" i="2"/>
  <c r="X22" i="2"/>
  <c r="V21" i="2"/>
  <c r="T20" i="2"/>
  <c r="X18" i="2"/>
  <c r="V17" i="2"/>
  <c r="C16" i="7"/>
  <c r="C17" i="7"/>
  <c r="C18" i="7"/>
  <c r="C19" i="7"/>
  <c r="C20" i="7"/>
  <c r="C21" i="7"/>
  <c r="C22" i="7"/>
  <c r="C23" i="7"/>
  <c r="C24" i="7"/>
  <c r="C25" i="7"/>
  <c r="C15" i="7"/>
  <c r="C15" i="6"/>
  <c r="D15" i="6"/>
  <c r="E15" i="6"/>
  <c r="F15" i="6"/>
  <c r="G15" i="6"/>
  <c r="D14" i="6"/>
  <c r="E14" i="6"/>
  <c r="F14" i="6"/>
  <c r="G14" i="6"/>
  <c r="C14" i="6"/>
  <c r="C13" i="5"/>
  <c r="C14" i="5"/>
  <c r="D14" i="5"/>
  <c r="E14" i="5"/>
  <c r="F14" i="5"/>
  <c r="G14" i="5"/>
  <c r="D13" i="5"/>
  <c r="E13" i="5"/>
  <c r="F13" i="5"/>
  <c r="G13" i="5"/>
  <c r="O37" i="3" l="1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BF37" i="3"/>
  <c r="BF36" i="3"/>
  <c r="BF35" i="3"/>
  <c r="BF34" i="3"/>
  <c r="BF33" i="3"/>
  <c r="BF32" i="3"/>
  <c r="BF31" i="3"/>
  <c r="BF30" i="3"/>
  <c r="BF29" i="3"/>
  <c r="BF28" i="3"/>
  <c r="BF27" i="3"/>
  <c r="BF25" i="3"/>
  <c r="BF24" i="3"/>
  <c r="BF23" i="3"/>
  <c r="BF22" i="3"/>
  <c r="BF21" i="3"/>
  <c r="BF20" i="3"/>
  <c r="BF19" i="3"/>
  <c r="BF18" i="3"/>
  <c r="BF17" i="3"/>
  <c r="BF16" i="3"/>
  <c r="BF15" i="3"/>
  <c r="AV40" i="3"/>
  <c r="AV39" i="3"/>
  <c r="AV38" i="3"/>
  <c r="AV37" i="3"/>
  <c r="AV36" i="3"/>
  <c r="AV35" i="3"/>
  <c r="AV34" i="3"/>
  <c r="AV33" i="3"/>
  <c r="AV32" i="3"/>
  <c r="AV31" i="3"/>
  <c r="AV30" i="3"/>
  <c r="AV29" i="3"/>
  <c r="AV27" i="3"/>
  <c r="AV26" i="3"/>
  <c r="AV25" i="3"/>
  <c r="AV24" i="3"/>
  <c r="AV23" i="3"/>
  <c r="AV22" i="3"/>
  <c r="AV21" i="3"/>
  <c r="AV20" i="3"/>
  <c r="AV19" i="3"/>
  <c r="AV18" i="3"/>
  <c r="AV17" i="3"/>
  <c r="AV16" i="3"/>
  <c r="AK19" i="3"/>
  <c r="AK18" i="3"/>
  <c r="AK17" i="3"/>
  <c r="AK16" i="3"/>
  <c r="AK15" i="3"/>
  <c r="AK14" i="3"/>
  <c r="AK13" i="3"/>
  <c r="AK12" i="3"/>
  <c r="AK11" i="3"/>
  <c r="AK10" i="3"/>
  <c r="AK9" i="3"/>
  <c r="Z16" i="3"/>
  <c r="Z15" i="3"/>
  <c r="Z14" i="3"/>
  <c r="Z13" i="3"/>
  <c r="Z12" i="3"/>
  <c r="Z11" i="3"/>
  <c r="Z10" i="3"/>
  <c r="Z9" i="3"/>
  <c r="Z8" i="3"/>
  <c r="Z77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AM107" i="8" l="1"/>
  <c r="AN107" i="8"/>
  <c r="BM4" i="9" s="1"/>
  <c r="AO107" i="8"/>
  <c r="BN4" i="9" s="1"/>
  <c r="AP107" i="8"/>
  <c r="AQ107" i="8"/>
  <c r="BP4" i="9" s="1"/>
  <c r="AR107" i="8"/>
  <c r="AS107" i="8"/>
  <c r="AM108" i="8"/>
  <c r="AN108" i="8"/>
  <c r="AO108" i="8"/>
  <c r="AP108" i="8"/>
  <c r="BO5" i="9" s="1"/>
  <c r="AQ108" i="8"/>
  <c r="AR108" i="8"/>
  <c r="AS108" i="8"/>
  <c r="AM109" i="8"/>
  <c r="AN109" i="8"/>
  <c r="AO109" i="8"/>
  <c r="AP109" i="8"/>
  <c r="AQ109" i="8"/>
  <c r="BP6" i="9" s="1"/>
  <c r="AR109" i="8"/>
  <c r="AS109" i="8"/>
  <c r="AM110" i="8"/>
  <c r="AN110" i="8"/>
  <c r="AO110" i="8"/>
  <c r="AP110" i="8"/>
  <c r="AQ110" i="8"/>
  <c r="AR110" i="8"/>
  <c r="BQ7" i="9" s="1"/>
  <c r="AS110" i="8"/>
  <c r="AN106" i="8"/>
  <c r="AO106" i="8"/>
  <c r="AP106" i="8"/>
  <c r="AQ106" i="8"/>
  <c r="AR106" i="8"/>
  <c r="AS106" i="8"/>
  <c r="AM106" i="8"/>
  <c r="BL3" i="9" s="1"/>
  <c r="AB89" i="8"/>
  <c r="AS4" i="9" s="1"/>
  <c r="AC89" i="8"/>
  <c r="AD89" i="8"/>
  <c r="AE89" i="8"/>
  <c r="AV4" i="9" s="1"/>
  <c r="AF89" i="8"/>
  <c r="AG89" i="8"/>
  <c r="AH89" i="8"/>
  <c r="AB90" i="8"/>
  <c r="AC90" i="8"/>
  <c r="AD90" i="8"/>
  <c r="AE90" i="8"/>
  <c r="AF90" i="8"/>
  <c r="AW5" i="9" s="1"/>
  <c r="AG90" i="8"/>
  <c r="AH90" i="8"/>
  <c r="AB91" i="8"/>
  <c r="AC91" i="8"/>
  <c r="AD91" i="8"/>
  <c r="AE91" i="8"/>
  <c r="AF91" i="8"/>
  <c r="AG91" i="8"/>
  <c r="AX6" i="9" s="1"/>
  <c r="AH91" i="8"/>
  <c r="AC88" i="8"/>
  <c r="AD88" i="8"/>
  <c r="AE88" i="8"/>
  <c r="AF88" i="8"/>
  <c r="AG88" i="8"/>
  <c r="AH88" i="8"/>
  <c r="AB88" i="8"/>
  <c r="AS3" i="9" s="1"/>
  <c r="Q209" i="8"/>
  <c r="R209" i="8"/>
  <c r="AA4" i="9" s="1"/>
  <c r="S209" i="8"/>
  <c r="T209" i="8"/>
  <c r="U209" i="8"/>
  <c r="V209" i="8"/>
  <c r="W209" i="8"/>
  <c r="Q210" i="8"/>
  <c r="Z5" i="9" s="1"/>
  <c r="R210" i="8"/>
  <c r="S210" i="8"/>
  <c r="T210" i="8"/>
  <c r="U210" i="8"/>
  <c r="V210" i="8"/>
  <c r="W210" i="8"/>
  <c r="Q211" i="8"/>
  <c r="Z6" i="9" s="1"/>
  <c r="R211" i="8"/>
  <c r="AA6" i="9" s="1"/>
  <c r="S211" i="8"/>
  <c r="T211" i="8"/>
  <c r="U211" i="8"/>
  <c r="V211" i="8"/>
  <c r="W211" i="8"/>
  <c r="Q212" i="8"/>
  <c r="R212" i="8"/>
  <c r="AA7" i="9" s="1"/>
  <c r="S212" i="8"/>
  <c r="T212" i="8"/>
  <c r="U212" i="8"/>
  <c r="AD7" i="9" s="1"/>
  <c r="V212" i="8"/>
  <c r="W212" i="8"/>
  <c r="Q213" i="8"/>
  <c r="R213" i="8"/>
  <c r="S213" i="8"/>
  <c r="AB8" i="9" s="1"/>
  <c r="T213" i="8"/>
  <c r="AC8" i="9" s="1"/>
  <c r="U213" i="8"/>
  <c r="V213" i="8"/>
  <c r="W213" i="8"/>
  <c r="Q214" i="8"/>
  <c r="R214" i="8"/>
  <c r="S214" i="8"/>
  <c r="T214" i="8"/>
  <c r="AC9" i="9" s="1"/>
  <c r="U214" i="8"/>
  <c r="V214" i="8"/>
  <c r="W214" i="8"/>
  <c r="AF9" i="9" s="1"/>
  <c r="Q215" i="8"/>
  <c r="R215" i="8"/>
  <c r="S215" i="8"/>
  <c r="T215" i="8"/>
  <c r="U215" i="8"/>
  <c r="V215" i="8"/>
  <c r="W215" i="8"/>
  <c r="Q216" i="8"/>
  <c r="R216" i="8"/>
  <c r="S216" i="8"/>
  <c r="T216" i="8"/>
  <c r="U216" i="8"/>
  <c r="V216" i="8"/>
  <c r="W216" i="8"/>
  <c r="Q217" i="8"/>
  <c r="R217" i="8"/>
  <c r="S217" i="8"/>
  <c r="T217" i="8"/>
  <c r="U217" i="8"/>
  <c r="V217" i="8"/>
  <c r="W217" i="8"/>
  <c r="AF12" i="9" s="1"/>
  <c r="Q218" i="8"/>
  <c r="Z13" i="9" s="1"/>
  <c r="R218" i="8"/>
  <c r="S218" i="8"/>
  <c r="T218" i="8"/>
  <c r="U218" i="8"/>
  <c r="V218" i="8"/>
  <c r="W218" i="8"/>
  <c r="AF13" i="9" s="1"/>
  <c r="R208" i="8"/>
  <c r="AA3" i="9" s="1"/>
  <c r="S208" i="8"/>
  <c r="AB3" i="9" s="1"/>
  <c r="T208" i="8"/>
  <c r="U208" i="8"/>
  <c r="AD3" i="9" s="1"/>
  <c r="V208" i="8"/>
  <c r="W208" i="8"/>
  <c r="Q208" i="8"/>
  <c r="F208" i="8"/>
  <c r="G208" i="8"/>
  <c r="F4" i="9" s="1"/>
  <c r="H208" i="8"/>
  <c r="G4" i="9" s="1"/>
  <c r="I208" i="8"/>
  <c r="J208" i="8"/>
  <c r="K208" i="8"/>
  <c r="L208" i="8"/>
  <c r="F209" i="8"/>
  <c r="G209" i="8"/>
  <c r="H209" i="8"/>
  <c r="I209" i="8"/>
  <c r="J209" i="8"/>
  <c r="K209" i="8"/>
  <c r="J5" i="9" s="1"/>
  <c r="L209" i="8"/>
  <c r="F210" i="8"/>
  <c r="G210" i="8"/>
  <c r="H210" i="8"/>
  <c r="I210" i="8"/>
  <c r="J210" i="8"/>
  <c r="K210" i="8"/>
  <c r="L210" i="8"/>
  <c r="F211" i="8"/>
  <c r="G211" i="8"/>
  <c r="H211" i="8"/>
  <c r="I211" i="8"/>
  <c r="J211" i="8"/>
  <c r="K211" i="8"/>
  <c r="L211" i="8"/>
  <c r="F212" i="8"/>
  <c r="G212" i="8"/>
  <c r="H212" i="8"/>
  <c r="I212" i="8"/>
  <c r="J212" i="8"/>
  <c r="K212" i="8"/>
  <c r="L212" i="8"/>
  <c r="K8" i="9" s="1"/>
  <c r="F213" i="8"/>
  <c r="G213" i="8"/>
  <c r="F9" i="9" s="1"/>
  <c r="H213" i="8"/>
  <c r="I213" i="8"/>
  <c r="J213" i="8"/>
  <c r="K213" i="8"/>
  <c r="L213" i="8"/>
  <c r="F214" i="8"/>
  <c r="G214" i="8"/>
  <c r="H214" i="8"/>
  <c r="I214" i="8"/>
  <c r="J214" i="8"/>
  <c r="K214" i="8"/>
  <c r="L214" i="8"/>
  <c r="F215" i="8"/>
  <c r="E11" i="9" s="1"/>
  <c r="G215" i="8"/>
  <c r="F11" i="9" s="1"/>
  <c r="H215" i="8"/>
  <c r="I215" i="8"/>
  <c r="J215" i="8"/>
  <c r="K215" i="8"/>
  <c r="L215" i="8"/>
  <c r="F216" i="8"/>
  <c r="G216" i="8"/>
  <c r="F12" i="9" s="1"/>
  <c r="H216" i="8"/>
  <c r="G12" i="9" s="1"/>
  <c r="I216" i="8"/>
  <c r="J216" i="8"/>
  <c r="I12" i="9" s="1"/>
  <c r="K216" i="8"/>
  <c r="L216" i="8"/>
  <c r="F217" i="8"/>
  <c r="G217" i="8"/>
  <c r="H217" i="8"/>
  <c r="I217" i="8"/>
  <c r="J217" i="8"/>
  <c r="K217" i="8"/>
  <c r="L217" i="8"/>
  <c r="G207" i="8"/>
  <c r="H207" i="8"/>
  <c r="I207" i="8"/>
  <c r="J207" i="8"/>
  <c r="I3" i="9" s="1"/>
  <c r="K207" i="8"/>
  <c r="L207" i="8"/>
  <c r="F207" i="8"/>
  <c r="I4" i="9" s="1"/>
  <c r="AB4" i="9"/>
  <c r="AC4" i="9"/>
  <c r="AD4" i="9"/>
  <c r="AE4" i="9"/>
  <c r="AF4" i="9"/>
  <c r="AC5" i="9"/>
  <c r="AE5" i="9"/>
  <c r="AF5" i="9"/>
  <c r="AB6" i="9"/>
  <c r="AC6" i="9"/>
  <c r="AD6" i="9"/>
  <c r="AE6" i="9"/>
  <c r="AF6" i="9"/>
  <c r="AC7" i="9"/>
  <c r="AE7" i="9"/>
  <c r="AF7" i="9"/>
  <c r="Z8" i="9"/>
  <c r="AA8" i="9"/>
  <c r="AD8" i="9"/>
  <c r="AF8" i="9"/>
  <c r="AA9" i="9"/>
  <c r="AB9" i="9"/>
  <c r="AD9" i="9"/>
  <c r="AE9" i="9"/>
  <c r="Z10" i="9"/>
  <c r="AA10" i="9"/>
  <c r="AB10" i="9"/>
  <c r="AD10" i="9"/>
  <c r="AF10" i="9"/>
  <c r="Z11" i="9"/>
  <c r="AA11" i="9"/>
  <c r="AB11" i="9"/>
  <c r="AC11" i="9"/>
  <c r="AD11" i="9"/>
  <c r="AE11" i="9"/>
  <c r="AF11" i="9"/>
  <c r="Z12" i="9"/>
  <c r="AB12" i="9"/>
  <c r="AD12" i="9"/>
  <c r="AE12" i="9"/>
  <c r="AA13" i="9"/>
  <c r="AB13" i="9"/>
  <c r="AC13" i="9"/>
  <c r="AD13" i="9"/>
  <c r="AE13" i="9"/>
  <c r="AC3" i="9"/>
  <c r="AE3" i="9"/>
  <c r="AF3" i="9"/>
  <c r="Z3" i="9"/>
  <c r="K5" i="9"/>
  <c r="J8" i="9"/>
  <c r="K10" i="9"/>
  <c r="J12" i="9"/>
  <c r="H10" i="9" l="1"/>
  <c r="I9" i="9"/>
  <c r="AU4" i="9"/>
  <c r="BP7" i="9"/>
  <c r="K13" i="9"/>
  <c r="G11" i="9"/>
  <c r="G9" i="9"/>
  <c r="F7" i="9"/>
  <c r="BP3" i="9"/>
  <c r="BN7" i="9"/>
  <c r="BM6" i="9"/>
  <c r="BL5" i="9"/>
  <c r="H12" i="9"/>
  <c r="AV5" i="9"/>
  <c r="BO6" i="9"/>
  <c r="F3" i="9"/>
  <c r="E13" i="9"/>
  <c r="F6" i="9"/>
  <c r="AV3" i="9"/>
  <c r="AT6" i="9"/>
  <c r="AS5" i="9"/>
  <c r="AW3" i="9"/>
  <c r="BO3" i="9"/>
  <c r="BM7" i="9"/>
  <c r="BL6" i="9"/>
  <c r="BR4" i="9"/>
  <c r="H5" i="9"/>
  <c r="G5" i="9"/>
  <c r="AY3" i="9"/>
  <c r="K12" i="9"/>
  <c r="E6" i="9"/>
  <c r="E4" i="9"/>
  <c r="AU3" i="9"/>
  <c r="AS6" i="9"/>
  <c r="AY4" i="9"/>
  <c r="AU6" i="9"/>
  <c r="BN3" i="9"/>
  <c r="BL7" i="9"/>
  <c r="BR5" i="9"/>
  <c r="BQ4" i="9"/>
  <c r="AT3" i="9"/>
  <c r="AY5" i="9"/>
  <c r="AX4" i="9"/>
  <c r="AT5" i="9"/>
  <c r="BM3" i="9"/>
  <c r="BR6" i="9"/>
  <c r="BQ5" i="9"/>
  <c r="I10" i="9"/>
  <c r="K7" i="9"/>
  <c r="K3" i="9"/>
  <c r="E9" i="9"/>
  <c r="I5" i="9"/>
  <c r="AA5" i="9"/>
  <c r="Z4" i="9"/>
  <c r="AY6" i="9"/>
  <c r="AX5" i="9"/>
  <c r="AW4" i="9"/>
  <c r="BR7" i="9"/>
  <c r="BQ6" i="9"/>
  <c r="BP5" i="9"/>
  <c r="BO4" i="9"/>
  <c r="H3" i="9"/>
  <c r="J7" i="9"/>
  <c r="G3" i="9"/>
  <c r="I7" i="9"/>
  <c r="AW6" i="9"/>
  <c r="BR3" i="9"/>
  <c r="BN5" i="9"/>
  <c r="H9" i="9"/>
  <c r="H7" i="9"/>
  <c r="H4" i="9"/>
  <c r="AX3" i="9"/>
  <c r="AV6" i="9"/>
  <c r="AU5" i="9"/>
  <c r="AT4" i="9"/>
  <c r="BQ3" i="9"/>
  <c r="BO7" i="9"/>
  <c r="BN6" i="9"/>
  <c r="BM5" i="9"/>
  <c r="BL4" i="9"/>
  <c r="AA12" i="9"/>
  <c r="AE8" i="9"/>
  <c r="AB5" i="9"/>
  <c r="J3" i="9"/>
  <c r="AE10" i="9"/>
  <c r="AB7" i="9"/>
  <c r="AC10" i="9"/>
  <c r="Z7" i="9"/>
  <c r="J10" i="9"/>
  <c r="G7" i="9"/>
  <c r="AC12" i="9"/>
  <c r="Z9" i="9"/>
  <c r="AD5" i="9"/>
  <c r="E7" i="9"/>
  <c r="J13" i="9"/>
  <c r="E12" i="9"/>
  <c r="G10" i="9"/>
  <c r="I8" i="9"/>
  <c r="K6" i="9"/>
  <c r="F5" i="9"/>
  <c r="I13" i="9"/>
  <c r="K11" i="9"/>
  <c r="F10" i="9"/>
  <c r="H8" i="9"/>
  <c r="J6" i="9"/>
  <c r="E5" i="9"/>
  <c r="H13" i="9"/>
  <c r="J11" i="9"/>
  <c r="E10" i="9"/>
  <c r="G8" i="9"/>
  <c r="I6" i="9"/>
  <c r="K4" i="9"/>
  <c r="G13" i="9"/>
  <c r="I11" i="9"/>
  <c r="K9" i="9"/>
  <c r="F8" i="9"/>
  <c r="H6" i="9"/>
  <c r="J4" i="9"/>
  <c r="E3" i="9"/>
  <c r="F13" i="9"/>
  <c r="H11" i="9"/>
  <c r="J9" i="9"/>
  <c r="E8" i="9"/>
  <c r="G6" i="9"/>
  <c r="DQ4" i="9"/>
  <c r="DR4" i="9"/>
  <c r="DS4" i="9"/>
  <c r="DT4" i="9"/>
  <c r="DU4" i="9"/>
  <c r="DQ5" i="9"/>
  <c r="DR5" i="9"/>
  <c r="DS5" i="9"/>
  <c r="DT5" i="9"/>
  <c r="DU5" i="9"/>
  <c r="DQ6" i="9"/>
  <c r="DR6" i="9"/>
  <c r="DS6" i="9"/>
  <c r="DT6" i="9"/>
  <c r="DU6" i="9"/>
  <c r="DQ7" i="9"/>
  <c r="DR7" i="9"/>
  <c r="DS7" i="9"/>
  <c r="DT7" i="9"/>
  <c r="DU7" i="9"/>
  <c r="DQ8" i="9"/>
  <c r="DR8" i="9"/>
  <c r="DS8" i="9"/>
  <c r="DT8" i="9"/>
  <c r="DU8" i="9"/>
  <c r="DQ9" i="9"/>
  <c r="DR9" i="9"/>
  <c r="DS9" i="9"/>
  <c r="DT9" i="9"/>
  <c r="DU9" i="9"/>
  <c r="DQ10" i="9"/>
  <c r="DR10" i="9"/>
  <c r="DS10" i="9"/>
  <c r="DT10" i="9"/>
  <c r="DU10" i="9"/>
  <c r="DR3" i="9"/>
  <c r="DS3" i="9"/>
  <c r="DT3" i="9"/>
  <c r="DU3" i="9"/>
  <c r="DQ3" i="9"/>
  <c r="CZ4" i="9"/>
  <c r="DA4" i="9"/>
  <c r="DB4" i="9"/>
  <c r="DC4" i="9"/>
  <c r="DD4" i="9"/>
  <c r="CZ5" i="9"/>
  <c r="DA5" i="9"/>
  <c r="DB5" i="9"/>
  <c r="DC5" i="9"/>
  <c r="DD5" i="9"/>
  <c r="CZ6" i="9"/>
  <c r="DA6" i="9"/>
  <c r="DB6" i="9"/>
  <c r="DC6" i="9"/>
  <c r="DD6" i="9"/>
  <c r="CZ7" i="9"/>
  <c r="DA7" i="9"/>
  <c r="DB7" i="9"/>
  <c r="DC7" i="9"/>
  <c r="DD7" i="9"/>
  <c r="CZ8" i="9"/>
  <c r="DA8" i="9"/>
  <c r="DB8" i="9"/>
  <c r="DC8" i="9"/>
  <c r="DD8" i="9"/>
  <c r="CZ9" i="9"/>
  <c r="DA9" i="9"/>
  <c r="DB9" i="9"/>
  <c r="DC9" i="9"/>
  <c r="DD9" i="9"/>
  <c r="CZ10" i="9"/>
  <c r="DA10" i="9"/>
  <c r="DB10" i="9"/>
  <c r="DC10" i="9"/>
  <c r="DD10" i="9"/>
  <c r="DA3" i="9"/>
  <c r="DB3" i="9"/>
  <c r="DC3" i="9"/>
  <c r="DD3" i="9"/>
  <c r="CZ3" i="9"/>
  <c r="CS4" i="9"/>
  <c r="CS5" i="9"/>
  <c r="CS6" i="9"/>
  <c r="CS7" i="9"/>
  <c r="CS8" i="9"/>
  <c r="CS9" i="9"/>
  <c r="CS10" i="9"/>
  <c r="CS11" i="9"/>
  <c r="CS12" i="9"/>
  <c r="CS13" i="9"/>
  <c r="CS14" i="9"/>
  <c r="CS3" i="9"/>
  <c r="CL4" i="9"/>
  <c r="CL5" i="9"/>
  <c r="CL6" i="9"/>
  <c r="CL7" i="9"/>
  <c r="CL8" i="9"/>
  <c r="CL9" i="9"/>
  <c r="CL10" i="9"/>
  <c r="CL11" i="9"/>
  <c r="CL12" i="9"/>
  <c r="CL13" i="9"/>
  <c r="CL3" i="9"/>
  <c r="CE4" i="9"/>
  <c r="CE5" i="9"/>
  <c r="CE6" i="9"/>
  <c r="CE7" i="9"/>
  <c r="CE8" i="9"/>
  <c r="CE9" i="9"/>
  <c r="CE10" i="9"/>
  <c r="CE11" i="9"/>
  <c r="CE12" i="9"/>
  <c r="CE13" i="9"/>
  <c r="CE14" i="9"/>
  <c r="CE3" i="9"/>
  <c r="BE209" i="8" l="1"/>
  <c r="AU209" i="8"/>
  <c r="BE208" i="8"/>
  <c r="AU208" i="8"/>
  <c r="BE207" i="8"/>
  <c r="AU207" i="8"/>
  <c r="BE206" i="8"/>
  <c r="AU206" i="8"/>
  <c r="BE205" i="8"/>
  <c r="AU205" i="8"/>
  <c r="BE204" i="8"/>
  <c r="AU204" i="8"/>
  <c r="BE203" i="8"/>
  <c r="AU203" i="8"/>
  <c r="BE202" i="8"/>
  <c r="AU202" i="8"/>
  <c r="BE201" i="8"/>
  <c r="AU201" i="8"/>
  <c r="BE200" i="8"/>
  <c r="AU200" i="8"/>
  <c r="BE199" i="8"/>
  <c r="AU199" i="8"/>
  <c r="BE198" i="8"/>
  <c r="AU198" i="8"/>
  <c r="BE197" i="8"/>
  <c r="AU197" i="8"/>
  <c r="BE196" i="8"/>
  <c r="AU196" i="8"/>
  <c r="BE195" i="8"/>
  <c r="AU195" i="8"/>
  <c r="BE194" i="8"/>
  <c r="AU194" i="8"/>
  <c r="BE193" i="8"/>
  <c r="AZ193" i="8"/>
  <c r="AU193" i="8"/>
  <c r="N193" i="8"/>
  <c r="C193" i="8"/>
  <c r="BE192" i="8"/>
  <c r="AZ192" i="8"/>
  <c r="AU192" i="8"/>
  <c r="N192" i="8"/>
  <c r="C192" i="8"/>
  <c r="BE191" i="8"/>
  <c r="AZ191" i="8"/>
  <c r="AU191" i="8"/>
  <c r="N191" i="8"/>
  <c r="C191" i="8"/>
  <c r="BE190" i="8"/>
  <c r="AZ190" i="8"/>
  <c r="AU190" i="8"/>
  <c r="N190" i="8"/>
  <c r="C190" i="8"/>
  <c r="BE189" i="8"/>
  <c r="AZ189" i="8"/>
  <c r="AU189" i="8"/>
  <c r="N189" i="8"/>
  <c r="C189" i="8"/>
  <c r="BE188" i="8"/>
  <c r="AZ188" i="8"/>
  <c r="AU188" i="8"/>
  <c r="N188" i="8"/>
  <c r="C188" i="8"/>
  <c r="BE187" i="8"/>
  <c r="AZ187" i="8"/>
  <c r="AU187" i="8"/>
  <c r="N187" i="8"/>
  <c r="C187" i="8"/>
  <c r="BE186" i="8"/>
  <c r="AZ186" i="8"/>
  <c r="AU186" i="8"/>
  <c r="N186" i="8"/>
  <c r="C186" i="8"/>
  <c r="BE185" i="8"/>
  <c r="AZ185" i="8"/>
  <c r="AU185" i="8"/>
  <c r="N185" i="8"/>
  <c r="C185" i="8"/>
  <c r="BE184" i="8"/>
  <c r="AZ184" i="8"/>
  <c r="AU184" i="8"/>
  <c r="N184" i="8"/>
  <c r="C184" i="8"/>
  <c r="BE183" i="8"/>
  <c r="AZ183" i="8"/>
  <c r="AU183" i="8"/>
  <c r="N183" i="8"/>
  <c r="C183" i="8"/>
  <c r="BE182" i="8"/>
  <c r="AZ182" i="8"/>
  <c r="AU182" i="8"/>
  <c r="N182" i="8"/>
  <c r="C182" i="8"/>
  <c r="BE181" i="8"/>
  <c r="AZ181" i="8"/>
  <c r="AU181" i="8"/>
  <c r="N181" i="8"/>
  <c r="C181" i="8"/>
  <c r="BE180" i="8"/>
  <c r="AZ180" i="8"/>
  <c r="AU180" i="8"/>
  <c r="N180" i="8"/>
  <c r="C180" i="8"/>
  <c r="BE179" i="8"/>
  <c r="AZ179" i="8"/>
  <c r="AU179" i="8"/>
  <c r="N179" i="8"/>
  <c r="C179" i="8"/>
  <c r="BE178" i="8"/>
  <c r="AZ178" i="8"/>
  <c r="AU178" i="8"/>
  <c r="N178" i="8"/>
  <c r="C178" i="8"/>
  <c r="BE177" i="8"/>
  <c r="AZ177" i="8"/>
  <c r="AU177" i="8"/>
  <c r="N177" i="8"/>
  <c r="C177" i="8"/>
  <c r="BE176" i="8"/>
  <c r="AZ176" i="8"/>
  <c r="AU176" i="8"/>
  <c r="N176" i="8"/>
  <c r="C176" i="8"/>
  <c r="BE175" i="8"/>
  <c r="AZ175" i="8"/>
  <c r="AU175" i="8"/>
  <c r="N175" i="8"/>
  <c r="C175" i="8"/>
  <c r="BE174" i="8"/>
  <c r="AZ174" i="8"/>
  <c r="AU174" i="8"/>
  <c r="N174" i="8"/>
  <c r="C174" i="8"/>
  <c r="BE173" i="8"/>
  <c r="AZ173" i="8"/>
  <c r="AU173" i="8"/>
  <c r="N173" i="8"/>
  <c r="C173" i="8"/>
  <c r="BE172" i="8"/>
  <c r="AZ172" i="8"/>
  <c r="AU172" i="8"/>
  <c r="N172" i="8"/>
  <c r="C172" i="8"/>
  <c r="BE171" i="8"/>
  <c r="AZ171" i="8"/>
  <c r="AU171" i="8"/>
  <c r="N171" i="8"/>
  <c r="C171" i="8"/>
  <c r="BE170" i="8"/>
  <c r="AZ170" i="8"/>
  <c r="AU170" i="8"/>
  <c r="N170" i="8"/>
  <c r="C170" i="8"/>
  <c r="BE169" i="8"/>
  <c r="AZ169" i="8"/>
  <c r="AU169" i="8"/>
  <c r="N169" i="8"/>
  <c r="C169" i="8"/>
  <c r="BE168" i="8"/>
  <c r="AZ168" i="8"/>
  <c r="AU168" i="8"/>
  <c r="N168" i="8"/>
  <c r="C168" i="8"/>
  <c r="BE167" i="8"/>
  <c r="AZ167" i="8"/>
  <c r="AU167" i="8"/>
  <c r="N167" i="8"/>
  <c r="C167" i="8"/>
  <c r="BE166" i="8"/>
  <c r="AZ166" i="8"/>
  <c r="AU166" i="8"/>
  <c r="N166" i="8"/>
  <c r="C166" i="8"/>
  <c r="BE165" i="8"/>
  <c r="AZ165" i="8"/>
  <c r="AU165" i="8"/>
  <c r="N165" i="8"/>
  <c r="C165" i="8"/>
  <c r="BE164" i="8"/>
  <c r="AZ164" i="8"/>
  <c r="AU164" i="8"/>
  <c r="N164" i="8"/>
  <c r="C164" i="8"/>
  <c r="BE163" i="8"/>
  <c r="AZ163" i="8"/>
  <c r="AU163" i="8"/>
  <c r="N163" i="8"/>
  <c r="C163" i="8"/>
  <c r="BE162" i="8"/>
  <c r="AZ162" i="8"/>
  <c r="AU162" i="8"/>
  <c r="N162" i="8"/>
  <c r="C162" i="8"/>
  <c r="BE161" i="8"/>
  <c r="AZ161" i="8"/>
  <c r="AU161" i="8"/>
  <c r="N161" i="8"/>
  <c r="C161" i="8"/>
  <c r="BE160" i="8"/>
  <c r="AZ160" i="8"/>
  <c r="AU160" i="8"/>
  <c r="N160" i="8"/>
  <c r="C160" i="8"/>
  <c r="BE159" i="8"/>
  <c r="AZ159" i="8"/>
  <c r="AU159" i="8"/>
  <c r="N159" i="8"/>
  <c r="C159" i="8"/>
  <c r="BE158" i="8"/>
  <c r="AZ158" i="8"/>
  <c r="AU158" i="8"/>
  <c r="N158" i="8"/>
  <c r="C158" i="8"/>
  <c r="BE157" i="8"/>
  <c r="AZ157" i="8"/>
  <c r="AU157" i="8"/>
  <c r="N157" i="8"/>
  <c r="C157" i="8"/>
  <c r="BE156" i="8"/>
  <c r="AZ156" i="8"/>
  <c r="AU156" i="8"/>
  <c r="N156" i="8"/>
  <c r="C156" i="8"/>
  <c r="BE155" i="8"/>
  <c r="AZ155" i="8"/>
  <c r="AU155" i="8"/>
  <c r="N155" i="8"/>
  <c r="C155" i="8"/>
  <c r="BE154" i="8"/>
  <c r="AZ154" i="8"/>
  <c r="AU154" i="8"/>
  <c r="N154" i="8"/>
  <c r="C154" i="8"/>
  <c r="BE153" i="8"/>
  <c r="AZ153" i="8"/>
  <c r="AU153" i="8"/>
  <c r="N153" i="8"/>
  <c r="C153" i="8"/>
  <c r="BE152" i="8"/>
  <c r="AZ152" i="8"/>
  <c r="AU152" i="8"/>
  <c r="N152" i="8"/>
  <c r="C152" i="8"/>
  <c r="BE151" i="8"/>
  <c r="AZ151" i="8"/>
  <c r="AU151" i="8"/>
  <c r="N151" i="8"/>
  <c r="C151" i="8"/>
  <c r="BE150" i="8"/>
  <c r="AZ150" i="8"/>
  <c r="AU150" i="8"/>
  <c r="N150" i="8"/>
  <c r="C150" i="8"/>
  <c r="BE149" i="8"/>
  <c r="AZ149" i="8"/>
  <c r="AU149" i="8"/>
  <c r="N149" i="8"/>
  <c r="C149" i="8"/>
  <c r="BE148" i="8"/>
  <c r="AZ148" i="8"/>
  <c r="AU148" i="8"/>
  <c r="N148" i="8"/>
  <c r="C148" i="8"/>
  <c r="BE147" i="8"/>
  <c r="AZ147" i="8"/>
  <c r="AU147" i="8"/>
  <c r="N147" i="8"/>
  <c r="C147" i="8"/>
  <c r="BE146" i="8"/>
  <c r="AZ146" i="8"/>
  <c r="AU146" i="8"/>
  <c r="N146" i="8"/>
  <c r="C146" i="8"/>
  <c r="BE145" i="8"/>
  <c r="AZ145" i="8"/>
  <c r="AU145" i="8"/>
  <c r="N145" i="8"/>
  <c r="C145" i="8"/>
  <c r="BE144" i="8"/>
  <c r="AZ144" i="8"/>
  <c r="AU144" i="8"/>
  <c r="N144" i="8"/>
  <c r="C144" i="8"/>
  <c r="BE143" i="8"/>
  <c r="AZ143" i="8"/>
  <c r="AU143" i="8"/>
  <c r="N143" i="8"/>
  <c r="C143" i="8"/>
  <c r="BE142" i="8"/>
  <c r="AZ142" i="8"/>
  <c r="AU142" i="8"/>
  <c r="N142" i="8"/>
  <c r="C142" i="8"/>
  <c r="BE141" i="8"/>
  <c r="AZ141" i="8"/>
  <c r="AU141" i="8"/>
  <c r="N141" i="8"/>
  <c r="C141" i="8"/>
  <c r="BE140" i="8"/>
  <c r="AZ140" i="8"/>
  <c r="AU140" i="8"/>
  <c r="N140" i="8"/>
  <c r="C140" i="8"/>
  <c r="BE139" i="8"/>
  <c r="AZ139" i="8"/>
  <c r="AU139" i="8"/>
  <c r="N139" i="8"/>
  <c r="C139" i="8"/>
  <c r="BE138" i="8"/>
  <c r="AZ138" i="8"/>
  <c r="AU138" i="8"/>
  <c r="N138" i="8"/>
  <c r="C138" i="8"/>
  <c r="BE137" i="8"/>
  <c r="AZ137" i="8"/>
  <c r="AU137" i="8"/>
  <c r="N137" i="8"/>
  <c r="C137" i="8"/>
  <c r="BE136" i="8"/>
  <c r="AZ136" i="8"/>
  <c r="AU136" i="8"/>
  <c r="N136" i="8"/>
  <c r="C136" i="8"/>
  <c r="BE135" i="8"/>
  <c r="AZ135" i="8"/>
  <c r="AU135" i="8"/>
  <c r="N135" i="8"/>
  <c r="C135" i="8"/>
  <c r="BE134" i="8"/>
  <c r="AZ134" i="8"/>
  <c r="AU134" i="8"/>
  <c r="N134" i="8"/>
  <c r="C134" i="8"/>
  <c r="BE133" i="8"/>
  <c r="AZ133" i="8"/>
  <c r="AU133" i="8"/>
  <c r="N133" i="8"/>
  <c r="C133" i="8"/>
  <c r="BE132" i="8"/>
  <c r="AZ132" i="8"/>
  <c r="AU132" i="8"/>
  <c r="N132" i="8"/>
  <c r="C132" i="8"/>
  <c r="BE131" i="8"/>
  <c r="AZ131" i="8"/>
  <c r="AU131" i="8"/>
  <c r="N131" i="8"/>
  <c r="C131" i="8"/>
  <c r="BE130" i="8"/>
  <c r="AZ130" i="8"/>
  <c r="AU130" i="8"/>
  <c r="N130" i="8"/>
  <c r="C130" i="8"/>
  <c r="BE129" i="8"/>
  <c r="AZ129" i="8"/>
  <c r="AU129" i="8"/>
  <c r="N129" i="8"/>
  <c r="C129" i="8"/>
  <c r="BE128" i="8"/>
  <c r="AZ128" i="8"/>
  <c r="AU128" i="8"/>
  <c r="N128" i="8"/>
  <c r="C128" i="8"/>
  <c r="BE127" i="8"/>
  <c r="AZ127" i="8"/>
  <c r="AU127" i="8"/>
  <c r="N127" i="8"/>
  <c r="C127" i="8"/>
  <c r="BE126" i="8"/>
  <c r="AZ126" i="8"/>
  <c r="AU126" i="8"/>
  <c r="N126" i="8"/>
  <c r="C126" i="8"/>
  <c r="BE125" i="8"/>
  <c r="AZ125" i="8"/>
  <c r="AU125" i="8"/>
  <c r="N125" i="8"/>
  <c r="C125" i="8"/>
  <c r="BE124" i="8"/>
  <c r="AZ124" i="8"/>
  <c r="AU124" i="8"/>
  <c r="N124" i="8"/>
  <c r="C124" i="8"/>
  <c r="BE123" i="8"/>
  <c r="AZ123" i="8"/>
  <c r="AU123" i="8"/>
  <c r="N123" i="8"/>
  <c r="C123" i="8"/>
  <c r="BE122" i="8"/>
  <c r="AZ122" i="8"/>
  <c r="AU122" i="8"/>
  <c r="N122" i="8"/>
  <c r="C122" i="8"/>
  <c r="BE121" i="8"/>
  <c r="AZ121" i="8"/>
  <c r="AU121" i="8"/>
  <c r="N121" i="8"/>
  <c r="C121" i="8"/>
  <c r="BE120" i="8"/>
  <c r="AZ120" i="8"/>
  <c r="AU120" i="8"/>
  <c r="N120" i="8"/>
  <c r="C120" i="8"/>
  <c r="BE119" i="8"/>
  <c r="AZ119" i="8"/>
  <c r="AU119" i="8"/>
  <c r="N119" i="8"/>
  <c r="C119" i="8"/>
  <c r="BE118" i="8"/>
  <c r="AZ118" i="8"/>
  <c r="AU118" i="8"/>
  <c r="N118" i="8"/>
  <c r="C118" i="8"/>
  <c r="BE117" i="8"/>
  <c r="AZ117" i="8"/>
  <c r="AU117" i="8"/>
  <c r="N117" i="8"/>
  <c r="C117" i="8"/>
  <c r="BE116" i="8"/>
  <c r="AZ116" i="8"/>
  <c r="AU116" i="8"/>
  <c r="N116" i="8"/>
  <c r="C116" i="8"/>
  <c r="BE115" i="8"/>
  <c r="AZ115" i="8"/>
  <c r="AU115" i="8"/>
  <c r="N115" i="8"/>
  <c r="C115" i="8"/>
  <c r="BE114" i="8"/>
  <c r="AZ114" i="8"/>
  <c r="AU114" i="8"/>
  <c r="N114" i="8"/>
  <c r="C114" i="8"/>
  <c r="BE113" i="8"/>
  <c r="AZ113" i="8"/>
  <c r="AU113" i="8"/>
  <c r="N113" i="8"/>
  <c r="C113" i="8"/>
  <c r="BE112" i="8"/>
  <c r="AZ112" i="8"/>
  <c r="AU112" i="8"/>
  <c r="N112" i="8"/>
  <c r="C112" i="8"/>
  <c r="BE111" i="8"/>
  <c r="AZ111" i="8"/>
  <c r="AU111" i="8"/>
  <c r="N111" i="8"/>
  <c r="C111" i="8"/>
  <c r="BE110" i="8"/>
  <c r="AZ110" i="8"/>
  <c r="AU110" i="8"/>
  <c r="N110" i="8"/>
  <c r="C110" i="8"/>
  <c r="BE109" i="8"/>
  <c r="AZ109" i="8"/>
  <c r="AU109" i="8"/>
  <c r="N109" i="8"/>
  <c r="C109" i="8"/>
  <c r="BE108" i="8"/>
  <c r="AZ108" i="8"/>
  <c r="AU108" i="8"/>
  <c r="N108" i="8"/>
  <c r="C108" i="8"/>
  <c r="BE107" i="8"/>
  <c r="AZ107" i="8"/>
  <c r="AU107" i="8"/>
  <c r="N107" i="8"/>
  <c r="C107" i="8"/>
  <c r="BE106" i="8"/>
  <c r="AZ106" i="8"/>
  <c r="AU106" i="8"/>
  <c r="N106" i="8"/>
  <c r="C106" i="8"/>
  <c r="BE105" i="8"/>
  <c r="AZ105" i="8"/>
  <c r="AU105" i="8"/>
  <c r="N105" i="8"/>
  <c r="C105" i="8"/>
  <c r="BE104" i="8"/>
  <c r="AZ104" i="8"/>
  <c r="AU104" i="8"/>
  <c r="N104" i="8"/>
  <c r="C104" i="8"/>
  <c r="BE103" i="8"/>
  <c r="AZ103" i="8"/>
  <c r="AU103" i="8"/>
  <c r="N103" i="8"/>
  <c r="C103" i="8"/>
  <c r="BE102" i="8"/>
  <c r="AZ102" i="8"/>
  <c r="AU102" i="8"/>
  <c r="N102" i="8"/>
  <c r="C102" i="8"/>
  <c r="BE101" i="8"/>
  <c r="AZ101" i="8"/>
  <c r="AU101" i="8"/>
  <c r="N101" i="8"/>
  <c r="C101" i="8"/>
  <c r="BE100" i="8"/>
  <c r="AZ100" i="8"/>
  <c r="AU100" i="8"/>
  <c r="N100" i="8"/>
  <c r="C100" i="8"/>
  <c r="BE99" i="8"/>
  <c r="AZ99" i="8"/>
  <c r="AU99" i="8"/>
  <c r="N99" i="8"/>
  <c r="C99" i="8"/>
  <c r="BE98" i="8"/>
  <c r="AZ98" i="8"/>
  <c r="AU98" i="8"/>
  <c r="N98" i="8"/>
  <c r="C98" i="8"/>
  <c r="BE97" i="8"/>
  <c r="AZ97" i="8"/>
  <c r="AU97" i="8"/>
  <c r="AJ97" i="8"/>
  <c r="N97" i="8"/>
  <c r="C97" i="8"/>
  <c r="BE96" i="8"/>
  <c r="AZ96" i="8"/>
  <c r="AU96" i="8"/>
  <c r="AJ96" i="8"/>
  <c r="N96" i="8"/>
  <c r="C96" i="8"/>
  <c r="BE95" i="8"/>
  <c r="AZ95" i="8"/>
  <c r="AU95" i="8"/>
  <c r="AJ95" i="8"/>
  <c r="N95" i="8"/>
  <c r="C95" i="8"/>
  <c r="BE94" i="8"/>
  <c r="AZ94" i="8"/>
  <c r="AU94" i="8"/>
  <c r="AJ94" i="8"/>
  <c r="N94" i="8"/>
  <c r="C94" i="8"/>
  <c r="BE93" i="8"/>
  <c r="AZ93" i="8"/>
  <c r="AU93" i="8"/>
  <c r="AJ93" i="8"/>
  <c r="N93" i="8"/>
  <c r="C93" i="8"/>
  <c r="BE92" i="8"/>
  <c r="AZ92" i="8"/>
  <c r="AU92" i="8"/>
  <c r="AJ92" i="8"/>
  <c r="N92" i="8"/>
  <c r="C92" i="8"/>
  <c r="BE91" i="8"/>
  <c r="AZ91" i="8"/>
  <c r="AU91" i="8"/>
  <c r="AJ91" i="8"/>
  <c r="N91" i="8"/>
  <c r="C91" i="8"/>
  <c r="BE90" i="8"/>
  <c r="AZ90" i="8"/>
  <c r="AU90" i="8"/>
  <c r="AJ90" i="8"/>
  <c r="N90" i="8"/>
  <c r="C90" i="8"/>
  <c r="BE89" i="8"/>
  <c r="AZ89" i="8"/>
  <c r="AU89" i="8"/>
  <c r="AJ89" i="8"/>
  <c r="N89" i="8"/>
  <c r="C89" i="8"/>
  <c r="BE88" i="8"/>
  <c r="AZ88" i="8"/>
  <c r="AU88" i="8"/>
  <c r="AJ88" i="8"/>
  <c r="N88" i="8"/>
  <c r="C88" i="8"/>
  <c r="BE87" i="8"/>
  <c r="AZ87" i="8"/>
  <c r="AU87" i="8"/>
  <c r="AJ87" i="8"/>
  <c r="N87" i="8"/>
  <c r="C87" i="8"/>
  <c r="BE86" i="8"/>
  <c r="AZ86" i="8"/>
  <c r="AU86" i="8"/>
  <c r="AJ86" i="8"/>
  <c r="N86" i="8"/>
  <c r="C86" i="8"/>
  <c r="BE85" i="8"/>
  <c r="AZ85" i="8"/>
  <c r="AU85" i="8"/>
  <c r="AJ85" i="8"/>
  <c r="N85" i="8"/>
  <c r="C85" i="8"/>
  <c r="BE84" i="8"/>
  <c r="AZ84" i="8"/>
  <c r="AU84" i="8"/>
  <c r="AJ84" i="8"/>
  <c r="N84" i="8"/>
  <c r="C84" i="8"/>
  <c r="BE83" i="8"/>
  <c r="AZ83" i="8"/>
  <c r="AU83" i="8"/>
  <c r="AJ83" i="8"/>
  <c r="N83" i="8"/>
  <c r="C83" i="8"/>
  <c r="BE82" i="8"/>
  <c r="AZ82" i="8"/>
  <c r="AU82" i="8"/>
  <c r="AJ82" i="8"/>
  <c r="N82" i="8"/>
  <c r="C82" i="8"/>
  <c r="BE81" i="8"/>
  <c r="AZ81" i="8"/>
  <c r="AU81" i="8"/>
  <c r="AJ81" i="8"/>
  <c r="Y81" i="8"/>
  <c r="N81" i="8"/>
  <c r="C81" i="8"/>
  <c r="BE80" i="8"/>
  <c r="AZ80" i="8"/>
  <c r="AU80" i="8"/>
  <c r="AJ80" i="8"/>
  <c r="Y80" i="8"/>
  <c r="N80" i="8"/>
  <c r="C80" i="8"/>
  <c r="BE79" i="8"/>
  <c r="AZ79" i="8"/>
  <c r="AU79" i="8"/>
  <c r="AJ79" i="8"/>
  <c r="Y79" i="8"/>
  <c r="N79" i="8"/>
  <c r="C79" i="8"/>
  <c r="BE78" i="8"/>
  <c r="AZ78" i="8"/>
  <c r="AU78" i="8"/>
  <c r="AJ78" i="8"/>
  <c r="Y78" i="8"/>
  <c r="N78" i="8"/>
  <c r="C78" i="8"/>
  <c r="BE77" i="8"/>
  <c r="AZ77" i="8"/>
  <c r="AU77" i="8"/>
  <c r="AJ77" i="8"/>
  <c r="Y77" i="8"/>
  <c r="N77" i="8"/>
  <c r="C77" i="8"/>
  <c r="BE76" i="8"/>
  <c r="AZ76" i="8"/>
  <c r="AU76" i="8"/>
  <c r="AJ76" i="8"/>
  <c r="Y76" i="8"/>
  <c r="N76" i="8"/>
  <c r="C76" i="8"/>
  <c r="BE75" i="8"/>
  <c r="AZ75" i="8"/>
  <c r="AU75" i="8"/>
  <c r="AJ75" i="8"/>
  <c r="Y75" i="8"/>
  <c r="N75" i="8"/>
  <c r="C75" i="8"/>
  <c r="BE74" i="8"/>
  <c r="AZ74" i="8"/>
  <c r="AU74" i="8"/>
  <c r="AJ74" i="8"/>
  <c r="Y74" i="8"/>
  <c r="N74" i="8"/>
  <c r="C74" i="8"/>
  <c r="BE73" i="8"/>
  <c r="AZ73" i="8"/>
  <c r="AU73" i="8"/>
  <c r="AJ73" i="8"/>
  <c r="Y73" i="8"/>
  <c r="N73" i="8"/>
  <c r="C73" i="8"/>
  <c r="BE72" i="8"/>
  <c r="AZ72" i="8"/>
  <c r="AU72" i="8"/>
  <c r="AJ72" i="8"/>
  <c r="Y72" i="8"/>
  <c r="N72" i="8"/>
  <c r="C72" i="8"/>
  <c r="BE71" i="8"/>
  <c r="AZ71" i="8"/>
  <c r="AU71" i="8"/>
  <c r="AJ71" i="8"/>
  <c r="Y71" i="8"/>
  <c r="N71" i="8"/>
  <c r="C71" i="8"/>
  <c r="BE70" i="8"/>
  <c r="AZ70" i="8"/>
  <c r="AU70" i="8"/>
  <c r="AJ70" i="8"/>
  <c r="Y70" i="8"/>
  <c r="N70" i="8"/>
  <c r="C70" i="8"/>
  <c r="BE69" i="8"/>
  <c r="AZ69" i="8"/>
  <c r="AU69" i="8"/>
  <c r="AJ69" i="8"/>
  <c r="Y69" i="8"/>
  <c r="N69" i="8"/>
  <c r="C69" i="8"/>
  <c r="BE68" i="8"/>
  <c r="AZ68" i="8"/>
  <c r="AU68" i="8"/>
  <c r="AJ68" i="8"/>
  <c r="Y68" i="8"/>
  <c r="N68" i="8"/>
  <c r="C68" i="8"/>
  <c r="BE67" i="8"/>
  <c r="AZ67" i="8"/>
  <c r="AU67" i="8"/>
  <c r="AJ67" i="8"/>
  <c r="Y67" i="8"/>
  <c r="N67" i="8"/>
  <c r="C67" i="8"/>
  <c r="BE66" i="8"/>
  <c r="AZ66" i="8"/>
  <c r="AU66" i="8"/>
  <c r="AJ66" i="8"/>
  <c r="Y66" i="8"/>
  <c r="N66" i="8"/>
  <c r="C66" i="8"/>
  <c r="BE65" i="8"/>
  <c r="AZ65" i="8"/>
  <c r="AU65" i="8"/>
  <c r="AJ65" i="8"/>
  <c r="Y65" i="8"/>
  <c r="N65" i="8"/>
  <c r="C65" i="8"/>
  <c r="BE64" i="8"/>
  <c r="AZ64" i="8"/>
  <c r="AU64" i="8"/>
  <c r="AJ64" i="8"/>
  <c r="Y64" i="8"/>
  <c r="N64" i="8"/>
  <c r="C64" i="8"/>
  <c r="BE63" i="8"/>
  <c r="AZ63" i="8"/>
  <c r="AU63" i="8"/>
  <c r="AJ63" i="8"/>
  <c r="Y63" i="8"/>
  <c r="N63" i="8"/>
  <c r="C63" i="8"/>
  <c r="BE62" i="8"/>
  <c r="AZ62" i="8"/>
  <c r="AU62" i="8"/>
  <c r="AJ62" i="8"/>
  <c r="Y62" i="8"/>
  <c r="N62" i="8"/>
  <c r="C62" i="8"/>
  <c r="BE61" i="8"/>
  <c r="AZ61" i="8"/>
  <c r="AU61" i="8"/>
  <c r="AJ61" i="8"/>
  <c r="Y61" i="8"/>
  <c r="N61" i="8"/>
  <c r="C61" i="8"/>
  <c r="BE60" i="8"/>
  <c r="AZ60" i="8"/>
  <c r="AU60" i="8"/>
  <c r="AJ60" i="8"/>
  <c r="Y60" i="8"/>
  <c r="N60" i="8"/>
  <c r="C60" i="8"/>
  <c r="BE59" i="8"/>
  <c r="AZ59" i="8"/>
  <c r="AU59" i="8"/>
  <c r="AJ59" i="8"/>
  <c r="Y59" i="8"/>
  <c r="N59" i="8"/>
  <c r="C59" i="8"/>
  <c r="BE58" i="8"/>
  <c r="AZ58" i="8"/>
  <c r="AU58" i="8"/>
  <c r="AJ58" i="8"/>
  <c r="Y58" i="8"/>
  <c r="N58" i="8"/>
  <c r="C58" i="8"/>
  <c r="BE57" i="8"/>
  <c r="AZ57" i="8"/>
  <c r="AU57" i="8"/>
  <c r="AJ57" i="8"/>
  <c r="Y57" i="8"/>
  <c r="N57" i="8"/>
  <c r="C57" i="8"/>
  <c r="BE56" i="8"/>
  <c r="AZ56" i="8"/>
  <c r="AU56" i="8"/>
  <c r="AJ56" i="8"/>
  <c r="Y56" i="8"/>
  <c r="N56" i="8"/>
  <c r="C56" i="8"/>
  <c r="BE55" i="8"/>
  <c r="AZ55" i="8"/>
  <c r="AU55" i="8"/>
  <c r="AJ55" i="8"/>
  <c r="Y55" i="8"/>
  <c r="N55" i="8"/>
  <c r="C55" i="8"/>
  <c r="BE54" i="8"/>
  <c r="AZ54" i="8"/>
  <c r="AU54" i="8"/>
  <c r="AJ54" i="8"/>
  <c r="Y54" i="8"/>
  <c r="N54" i="8"/>
  <c r="C54" i="8"/>
  <c r="BE53" i="8"/>
  <c r="AZ53" i="8"/>
  <c r="AU53" i="8"/>
  <c r="AJ53" i="8"/>
  <c r="Y53" i="8"/>
  <c r="N53" i="8"/>
  <c r="C53" i="8"/>
  <c r="BE52" i="8"/>
  <c r="AZ52" i="8"/>
  <c r="AU52" i="8"/>
  <c r="AJ52" i="8"/>
  <c r="Y52" i="8"/>
  <c r="N52" i="8"/>
  <c r="C52" i="8"/>
  <c r="BE51" i="8"/>
  <c r="AZ51" i="8"/>
  <c r="AU51" i="8"/>
  <c r="AJ51" i="8"/>
  <c r="Y51" i="8"/>
  <c r="N51" i="8"/>
  <c r="C51" i="8"/>
  <c r="BE50" i="8"/>
  <c r="AZ50" i="8"/>
  <c r="AU50" i="8"/>
  <c r="AJ50" i="8"/>
  <c r="Y50" i="8"/>
  <c r="N50" i="8"/>
  <c r="C50" i="8"/>
  <c r="BE49" i="8"/>
  <c r="AZ49" i="8"/>
  <c r="AU49" i="8"/>
  <c r="AJ49" i="8"/>
  <c r="Y49" i="8"/>
  <c r="N49" i="8"/>
  <c r="C49" i="8"/>
  <c r="BE48" i="8"/>
  <c r="AZ48" i="8"/>
  <c r="AU48" i="8"/>
  <c r="AJ48" i="8"/>
  <c r="Y48" i="8"/>
  <c r="N48" i="8"/>
  <c r="C48" i="8"/>
  <c r="BE47" i="8"/>
  <c r="AZ47" i="8"/>
  <c r="AU47" i="8"/>
  <c r="AJ47" i="8"/>
  <c r="Y47" i="8"/>
  <c r="N47" i="8"/>
  <c r="C47" i="8"/>
  <c r="BE46" i="8"/>
  <c r="AZ46" i="8"/>
  <c r="AU46" i="8"/>
  <c r="AJ46" i="8"/>
  <c r="Y46" i="8"/>
  <c r="N46" i="8"/>
  <c r="C46" i="8"/>
  <c r="BE45" i="8"/>
  <c r="AZ45" i="8"/>
  <c r="AU45" i="8"/>
  <c r="AJ45" i="8"/>
  <c r="Y45" i="8"/>
  <c r="N45" i="8"/>
  <c r="C45" i="8"/>
  <c r="BE44" i="8"/>
  <c r="AZ44" i="8"/>
  <c r="AU44" i="8"/>
  <c r="AJ44" i="8"/>
  <c r="Y44" i="8"/>
  <c r="N44" i="8"/>
  <c r="C44" i="8"/>
  <c r="BE43" i="8"/>
  <c r="AZ43" i="8"/>
  <c r="AU43" i="8"/>
  <c r="AJ43" i="8"/>
  <c r="Y43" i="8"/>
  <c r="N43" i="8"/>
  <c r="C43" i="8"/>
  <c r="BE42" i="8"/>
  <c r="AZ42" i="8"/>
  <c r="AU42" i="8"/>
  <c r="AJ42" i="8"/>
  <c r="Y42" i="8"/>
  <c r="N42" i="8"/>
  <c r="C42" i="8"/>
  <c r="BE41" i="8"/>
  <c r="AZ41" i="8"/>
  <c r="AU41" i="8"/>
  <c r="AJ41" i="8"/>
  <c r="Y41" i="8"/>
  <c r="N41" i="8"/>
  <c r="C41" i="8"/>
  <c r="BE40" i="8"/>
  <c r="AZ40" i="8"/>
  <c r="AU40" i="8"/>
  <c r="AJ40" i="8"/>
  <c r="Y40" i="8"/>
  <c r="N40" i="8"/>
  <c r="C40" i="8"/>
  <c r="BE39" i="8"/>
  <c r="AZ39" i="8"/>
  <c r="AU39" i="8"/>
  <c r="AJ39" i="8"/>
  <c r="Y39" i="8"/>
  <c r="N39" i="8"/>
  <c r="C39" i="8"/>
  <c r="BE38" i="8"/>
  <c r="AZ38" i="8"/>
  <c r="AU38" i="8"/>
  <c r="AJ38" i="8"/>
  <c r="Y38" i="8"/>
  <c r="N38" i="8"/>
  <c r="C38" i="8"/>
  <c r="BE37" i="8"/>
  <c r="AZ37" i="8"/>
  <c r="AU37" i="8"/>
  <c r="AJ37" i="8"/>
  <c r="Y37" i="8"/>
  <c r="N37" i="8"/>
  <c r="C37" i="8"/>
  <c r="BE36" i="8"/>
  <c r="AZ36" i="8"/>
  <c r="AU36" i="8"/>
  <c r="AJ36" i="8"/>
  <c r="Y36" i="8"/>
  <c r="N36" i="8"/>
  <c r="C36" i="8"/>
  <c r="BE35" i="8"/>
  <c r="AZ35" i="8"/>
  <c r="AU35" i="8"/>
  <c r="AJ35" i="8"/>
  <c r="Y35" i="8"/>
  <c r="N35" i="8"/>
  <c r="C35" i="8"/>
  <c r="BE34" i="8"/>
  <c r="AZ34" i="8"/>
  <c r="AU34" i="8"/>
  <c r="AJ34" i="8"/>
  <c r="Y34" i="8"/>
  <c r="N34" i="8"/>
  <c r="C34" i="8"/>
  <c r="BE33" i="8"/>
  <c r="AZ33" i="8"/>
  <c r="AU33" i="8"/>
  <c r="AJ33" i="8"/>
  <c r="Y33" i="8"/>
  <c r="N33" i="8"/>
  <c r="C33" i="8"/>
  <c r="BE32" i="8"/>
  <c r="AZ32" i="8"/>
  <c r="AU32" i="8"/>
  <c r="AJ32" i="8"/>
  <c r="Y32" i="8"/>
  <c r="N32" i="8"/>
  <c r="C32" i="8"/>
  <c r="BE31" i="8"/>
  <c r="AZ31" i="8"/>
  <c r="AU31" i="8"/>
  <c r="AJ31" i="8"/>
  <c r="Y31" i="8"/>
  <c r="N31" i="8"/>
  <c r="C31" i="8"/>
  <c r="BE30" i="8"/>
  <c r="AZ30" i="8"/>
  <c r="AU30" i="8"/>
  <c r="AJ30" i="8"/>
  <c r="Y30" i="8"/>
  <c r="N30" i="8"/>
  <c r="C30" i="8"/>
  <c r="BE29" i="8"/>
  <c r="AZ29" i="8"/>
  <c r="AU29" i="8"/>
  <c r="AJ29" i="8"/>
  <c r="Y29" i="8"/>
  <c r="N29" i="8"/>
  <c r="C29" i="8"/>
  <c r="BE28" i="8"/>
  <c r="AZ28" i="8"/>
  <c r="AU28" i="8"/>
  <c r="AJ28" i="8"/>
  <c r="Y28" i="8"/>
  <c r="N28" i="8"/>
  <c r="C28" i="8"/>
  <c r="BE27" i="8"/>
  <c r="AZ27" i="8"/>
  <c r="AU27" i="8"/>
  <c r="AJ27" i="8"/>
  <c r="Y27" i="8"/>
  <c r="N27" i="8"/>
  <c r="C27" i="8"/>
  <c r="BE26" i="8"/>
  <c r="AZ26" i="8"/>
  <c r="AU26" i="8"/>
  <c r="AJ26" i="8"/>
  <c r="Y26" i="8"/>
  <c r="N26" i="8"/>
  <c r="C26" i="8"/>
  <c r="BE25" i="8"/>
  <c r="AZ25" i="8"/>
  <c r="AU25" i="8"/>
  <c r="AJ25" i="8"/>
  <c r="Y25" i="8"/>
  <c r="N25" i="8"/>
  <c r="C25" i="8"/>
  <c r="BE24" i="8"/>
  <c r="AZ24" i="8"/>
  <c r="AU24" i="8"/>
  <c r="AJ24" i="8"/>
  <c r="Y24" i="8"/>
  <c r="N24" i="8"/>
  <c r="C24" i="8"/>
  <c r="BE23" i="8"/>
  <c r="AZ23" i="8"/>
  <c r="AU23" i="8"/>
  <c r="AJ23" i="8"/>
  <c r="Y23" i="8"/>
  <c r="N23" i="8"/>
  <c r="C23" i="8"/>
  <c r="BE22" i="8"/>
  <c r="AZ22" i="8"/>
  <c r="AU22" i="8"/>
  <c r="AJ22" i="8"/>
  <c r="Y22" i="8"/>
  <c r="N22" i="8"/>
  <c r="C22" i="8"/>
  <c r="BE21" i="8"/>
  <c r="AZ21" i="8"/>
  <c r="AU21" i="8"/>
  <c r="AJ21" i="8"/>
  <c r="Y21" i="8"/>
  <c r="N21" i="8"/>
  <c r="C21" i="8"/>
  <c r="BE20" i="8"/>
  <c r="AZ20" i="8"/>
  <c r="AU20" i="8"/>
  <c r="AJ20" i="8"/>
  <c r="Y20" i="8"/>
  <c r="N20" i="8"/>
  <c r="C20" i="8"/>
  <c r="BE19" i="8"/>
  <c r="AZ19" i="8"/>
  <c r="AU19" i="8"/>
  <c r="AJ19" i="8"/>
  <c r="Y19" i="8"/>
  <c r="N19" i="8"/>
  <c r="C19" i="8"/>
  <c r="BE18" i="8"/>
  <c r="AZ18" i="8"/>
  <c r="AU18" i="8"/>
  <c r="AJ18" i="8"/>
  <c r="Y18" i="8"/>
  <c r="N18" i="8"/>
  <c r="C18" i="8"/>
  <c r="BE17" i="8"/>
  <c r="AZ17" i="8"/>
  <c r="AU17" i="8"/>
  <c r="AJ17" i="8"/>
  <c r="Y17" i="8"/>
  <c r="N17" i="8"/>
  <c r="C17" i="8"/>
  <c r="BE16" i="8"/>
  <c r="AZ16" i="8"/>
  <c r="AU16" i="8"/>
  <c r="AJ16" i="8"/>
  <c r="Y16" i="8"/>
  <c r="N16" i="8"/>
  <c r="C16" i="8"/>
  <c r="BE15" i="8"/>
  <c r="AZ15" i="8"/>
  <c r="AU15" i="8"/>
  <c r="AJ15" i="8"/>
  <c r="Y15" i="8"/>
  <c r="N15" i="8"/>
  <c r="C15" i="8"/>
  <c r="BE14" i="8"/>
  <c r="AZ14" i="8"/>
  <c r="AU14" i="8"/>
  <c r="AJ14" i="8"/>
  <c r="Y14" i="8"/>
  <c r="N14" i="8"/>
  <c r="C14" i="8"/>
  <c r="BE13" i="8"/>
  <c r="AZ13" i="8"/>
  <c r="AU13" i="8"/>
  <c r="AJ13" i="8"/>
  <c r="Y13" i="8"/>
  <c r="N13" i="8"/>
  <c r="C13" i="8"/>
  <c r="BE12" i="8"/>
  <c r="AZ12" i="8"/>
  <c r="AU12" i="8"/>
  <c r="AJ12" i="8"/>
  <c r="Y12" i="8"/>
  <c r="N12" i="8"/>
  <c r="C12" i="8"/>
  <c r="BE11" i="8"/>
  <c r="AZ11" i="8"/>
  <c r="AU11" i="8"/>
  <c r="AJ11" i="8"/>
  <c r="Y11" i="8"/>
  <c r="N11" i="8"/>
  <c r="C11" i="8"/>
  <c r="BU10" i="8"/>
  <c r="BJ10" i="8"/>
  <c r="BE10" i="8"/>
  <c r="AZ10" i="8"/>
  <c r="AU10" i="8"/>
  <c r="AJ10" i="8"/>
  <c r="Y10" i="8"/>
  <c r="N10" i="8"/>
  <c r="C10" i="8"/>
  <c r="BU9" i="8"/>
  <c r="BJ9" i="8"/>
  <c r="BE9" i="8"/>
  <c r="AZ9" i="8"/>
  <c r="AU9" i="8"/>
  <c r="AJ9" i="8"/>
  <c r="Y9" i="8"/>
  <c r="N9" i="8"/>
  <c r="C9" i="8"/>
  <c r="BU8" i="8"/>
  <c r="BJ8" i="8"/>
  <c r="BE8" i="8"/>
  <c r="AZ8" i="8"/>
  <c r="AU8" i="8"/>
  <c r="AJ8" i="8"/>
  <c r="Y8" i="8"/>
  <c r="N8" i="8"/>
  <c r="C8" i="8"/>
  <c r="BU7" i="8"/>
  <c r="BJ7" i="8"/>
  <c r="BE7" i="8"/>
  <c r="AZ7" i="8"/>
  <c r="AU7" i="8"/>
  <c r="AJ7" i="8"/>
  <c r="Y7" i="8"/>
  <c r="N7" i="8"/>
  <c r="C7" i="8"/>
  <c r="BU6" i="8"/>
  <c r="BJ6" i="8"/>
  <c r="BE6" i="8"/>
  <c r="AZ6" i="8"/>
  <c r="AU6" i="8"/>
  <c r="AJ6" i="8"/>
  <c r="Y6" i="8"/>
  <c r="N6" i="8"/>
  <c r="C6" i="8"/>
  <c r="BU5" i="8"/>
  <c r="BJ5" i="8"/>
  <c r="BE5" i="8"/>
  <c r="AZ5" i="8"/>
  <c r="AU5" i="8"/>
  <c r="AJ5" i="8"/>
  <c r="Y5" i="8"/>
  <c r="N5" i="8"/>
  <c r="C5" i="8"/>
  <c r="BU4" i="8"/>
  <c r="BJ4" i="8"/>
  <c r="BE4" i="8"/>
  <c r="AZ4" i="8"/>
  <c r="AU4" i="8"/>
  <c r="AJ4" i="8"/>
  <c r="Y4" i="8"/>
  <c r="N4" i="8"/>
  <c r="C4" i="8"/>
  <c r="BU3" i="8"/>
  <c r="BJ3" i="8"/>
  <c r="BE3" i="8"/>
  <c r="AZ3" i="8"/>
  <c r="AU3" i="8"/>
  <c r="AJ3" i="8"/>
  <c r="Y3" i="8"/>
  <c r="N3" i="8"/>
  <c r="C3" i="8"/>
  <c r="E11" i="7" l="1"/>
  <c r="B11" i="7"/>
  <c r="BZ4" i="3"/>
  <c r="BZ5" i="3"/>
  <c r="BZ6" i="3"/>
  <c r="BZ7" i="3"/>
  <c r="BZ8" i="3"/>
  <c r="BZ9" i="3"/>
  <c r="BZ10" i="3"/>
  <c r="BZ3" i="3"/>
  <c r="M17" i="4" l="1"/>
  <c r="P16" i="4"/>
  <c r="P17" i="4"/>
  <c r="P21" i="4"/>
  <c r="O17" i="4"/>
  <c r="O21" i="4"/>
  <c r="N17" i="4"/>
  <c r="N21" i="4"/>
  <c r="M19" i="4"/>
  <c r="M15" i="4"/>
  <c r="L18" i="4"/>
  <c r="M14" i="4"/>
  <c r="P18" i="4"/>
  <c r="P14" i="4"/>
  <c r="O18" i="4"/>
  <c r="O14" i="4"/>
  <c r="N18" i="4"/>
  <c r="N14" i="4"/>
  <c r="M18" i="4"/>
  <c r="L21" i="4"/>
  <c r="L17" i="4"/>
  <c r="L14" i="4"/>
  <c r="P15" i="4"/>
  <c r="P19" i="4"/>
  <c r="O15" i="4"/>
  <c r="O19" i="4"/>
  <c r="N15" i="4"/>
  <c r="N19" i="4"/>
  <c r="M21" i="4"/>
  <c r="L20" i="4"/>
  <c r="L16" i="4"/>
  <c r="P20" i="4"/>
  <c r="O16" i="4"/>
  <c r="O20" i="4"/>
  <c r="N16" i="4"/>
  <c r="N20" i="4"/>
  <c r="M20" i="4"/>
  <c r="M16" i="4"/>
  <c r="L19" i="4"/>
  <c r="L15" i="4"/>
  <c r="BP16" i="3" l="1"/>
  <c r="S14" i="2" s="1"/>
  <c r="BP17" i="3"/>
  <c r="BP18" i="3"/>
  <c r="BP19" i="3"/>
  <c r="BP20" i="3"/>
  <c r="BP21" i="3"/>
  <c r="BP22" i="3"/>
  <c r="BP23" i="3"/>
  <c r="BP24" i="3"/>
  <c r="BP25" i="3"/>
  <c r="BP26" i="3"/>
  <c r="BP27" i="3"/>
  <c r="BP29" i="3"/>
  <c r="BP30" i="3"/>
  <c r="BP31" i="3"/>
  <c r="BP32" i="3"/>
  <c r="BP33" i="3"/>
  <c r="BP34" i="3"/>
  <c r="BP35" i="3"/>
  <c r="BP36" i="3"/>
  <c r="BP37" i="3"/>
  <c r="BP38" i="3"/>
  <c r="BP39" i="3"/>
  <c r="BP40" i="3"/>
  <c r="BP42" i="3"/>
  <c r="BP43" i="3"/>
  <c r="BP44" i="3"/>
  <c r="BP45" i="3"/>
  <c r="BP46" i="3"/>
  <c r="BP47" i="3"/>
  <c r="BP48" i="3"/>
  <c r="BP49" i="3"/>
  <c r="BP50" i="3"/>
  <c r="BP51" i="3"/>
  <c r="BP52" i="3"/>
  <c r="BP53" i="3"/>
  <c r="BP55" i="3"/>
  <c r="BP56" i="3"/>
  <c r="BP57" i="3"/>
  <c r="BP58" i="3"/>
  <c r="BP59" i="3"/>
  <c r="BP60" i="3"/>
  <c r="BP61" i="3"/>
  <c r="BP62" i="3"/>
  <c r="BP63" i="3"/>
  <c r="BP64" i="3"/>
  <c r="BP65" i="3"/>
  <c r="BP66" i="3"/>
  <c r="BP68" i="3"/>
  <c r="BP69" i="3"/>
  <c r="BP70" i="3"/>
  <c r="BP71" i="3"/>
  <c r="BP72" i="3"/>
  <c r="BP73" i="3"/>
  <c r="BP74" i="3"/>
  <c r="BP75" i="3"/>
  <c r="BP76" i="3"/>
  <c r="BP77" i="3"/>
  <c r="BP78" i="3"/>
  <c r="BP79" i="3"/>
  <c r="BP81" i="3"/>
  <c r="BP82" i="3"/>
  <c r="BP83" i="3"/>
  <c r="BP84" i="3"/>
  <c r="BP85" i="3"/>
  <c r="BP86" i="3"/>
  <c r="BP87" i="3"/>
  <c r="BP88" i="3"/>
  <c r="BP89" i="3"/>
  <c r="BP90" i="3"/>
  <c r="BP91" i="3"/>
  <c r="BP92" i="3"/>
  <c r="BP94" i="3"/>
  <c r="BP95" i="3"/>
  <c r="BP96" i="3"/>
  <c r="BP97" i="3"/>
  <c r="BP98" i="3"/>
  <c r="BP99" i="3"/>
  <c r="BP100" i="3"/>
  <c r="BP101" i="3"/>
  <c r="BP102" i="3"/>
  <c r="BP103" i="3"/>
  <c r="BP104" i="3"/>
  <c r="BP105" i="3"/>
  <c r="BP107" i="3"/>
  <c r="BP108" i="3"/>
  <c r="BP109" i="3"/>
  <c r="BP110" i="3"/>
  <c r="BP111" i="3"/>
  <c r="BP112" i="3"/>
  <c r="BP113" i="3"/>
  <c r="BP114" i="3"/>
  <c r="BP115" i="3"/>
  <c r="BP116" i="3"/>
  <c r="BP117" i="3"/>
  <c r="BP118" i="3"/>
  <c r="BP120" i="3"/>
  <c r="BP121" i="3"/>
  <c r="BP122" i="3"/>
  <c r="BP123" i="3"/>
  <c r="BP124" i="3"/>
  <c r="BP125" i="3"/>
  <c r="BP126" i="3"/>
  <c r="BP127" i="3"/>
  <c r="BP128" i="3"/>
  <c r="BP129" i="3"/>
  <c r="BP130" i="3"/>
  <c r="BP131" i="3"/>
  <c r="BP133" i="3"/>
  <c r="BP134" i="3"/>
  <c r="BP135" i="3"/>
  <c r="BP136" i="3"/>
  <c r="BP137" i="3"/>
  <c r="BP138" i="3"/>
  <c r="BP139" i="3"/>
  <c r="BP140" i="3"/>
  <c r="BP141" i="3"/>
  <c r="BP142" i="3"/>
  <c r="BP143" i="3"/>
  <c r="BP144" i="3"/>
  <c r="BP146" i="3"/>
  <c r="BP147" i="3"/>
  <c r="BP148" i="3"/>
  <c r="BP149" i="3"/>
  <c r="BP150" i="3"/>
  <c r="BP151" i="3"/>
  <c r="BP152" i="3"/>
  <c r="BP153" i="3"/>
  <c r="BP154" i="3"/>
  <c r="BP155" i="3"/>
  <c r="BP156" i="3"/>
  <c r="BP157" i="3"/>
  <c r="BP159" i="3"/>
  <c r="BP160" i="3"/>
  <c r="BP161" i="3"/>
  <c r="BP162" i="3"/>
  <c r="BP163" i="3"/>
  <c r="BP164" i="3"/>
  <c r="BP165" i="3"/>
  <c r="BP166" i="3"/>
  <c r="BP167" i="3"/>
  <c r="BP168" i="3"/>
  <c r="BP169" i="3"/>
  <c r="BP170" i="3"/>
  <c r="BP172" i="3"/>
  <c r="BP173" i="3"/>
  <c r="BP174" i="3"/>
  <c r="BP175" i="3"/>
  <c r="BP176" i="3"/>
  <c r="BP177" i="3"/>
  <c r="BP178" i="3"/>
  <c r="BP179" i="3"/>
  <c r="BP180" i="3"/>
  <c r="BP181" i="3"/>
  <c r="BP182" i="3"/>
  <c r="BP183" i="3"/>
  <c r="BP185" i="3"/>
  <c r="BP186" i="3"/>
  <c r="BP187" i="3"/>
  <c r="BP188" i="3"/>
  <c r="BP189" i="3"/>
  <c r="BP190" i="3"/>
  <c r="BP191" i="3"/>
  <c r="BP192" i="3"/>
  <c r="BP193" i="3"/>
  <c r="BP194" i="3"/>
  <c r="BP195" i="3"/>
  <c r="BP196" i="3"/>
  <c r="BF3" i="3" l="1"/>
  <c r="K14" i="2" s="1"/>
  <c r="BF4" i="3"/>
  <c r="BF5" i="3"/>
  <c r="BF6" i="3"/>
  <c r="BF7" i="3"/>
  <c r="BF8" i="3"/>
  <c r="BF9" i="3"/>
  <c r="BF10" i="3"/>
  <c r="BF11" i="3"/>
  <c r="BF12" i="3"/>
  <c r="BF13" i="3"/>
  <c r="BF39" i="3"/>
  <c r="BF40" i="3"/>
  <c r="BF41" i="3"/>
  <c r="BF42" i="3"/>
  <c r="BF43" i="3"/>
  <c r="BF44" i="3"/>
  <c r="BF45" i="3"/>
  <c r="BF46" i="3"/>
  <c r="BF47" i="3"/>
  <c r="BF48" i="3"/>
  <c r="BF49" i="3"/>
  <c r="BF51" i="3"/>
  <c r="BF52" i="3"/>
  <c r="BF53" i="3"/>
  <c r="BF54" i="3"/>
  <c r="BF55" i="3"/>
  <c r="BF56" i="3"/>
  <c r="BF57" i="3"/>
  <c r="BF58" i="3"/>
  <c r="BF59" i="3"/>
  <c r="BF60" i="3"/>
  <c r="BF61" i="3"/>
  <c r="BF63" i="3"/>
  <c r="BF64" i="3"/>
  <c r="BF65" i="3"/>
  <c r="BF66" i="3"/>
  <c r="BF67" i="3"/>
  <c r="BF68" i="3"/>
  <c r="BF69" i="3"/>
  <c r="BF70" i="3"/>
  <c r="BF71" i="3"/>
  <c r="BF72" i="3"/>
  <c r="BF73" i="3"/>
  <c r="BF75" i="3"/>
  <c r="BF76" i="3"/>
  <c r="BF77" i="3"/>
  <c r="BF78" i="3"/>
  <c r="BF79" i="3"/>
  <c r="BF80" i="3"/>
  <c r="BF81" i="3"/>
  <c r="BF82" i="3"/>
  <c r="BF83" i="3"/>
  <c r="BF84" i="3"/>
  <c r="BF85" i="3"/>
  <c r="BF87" i="3"/>
  <c r="BF88" i="3"/>
  <c r="BF89" i="3"/>
  <c r="BF90" i="3"/>
  <c r="BF91" i="3"/>
  <c r="BF92" i="3"/>
  <c r="BF93" i="3"/>
  <c r="BF94" i="3"/>
  <c r="BF95" i="3"/>
  <c r="BF96" i="3"/>
  <c r="BF97" i="3"/>
  <c r="BF99" i="3"/>
  <c r="BF100" i="3"/>
  <c r="BF101" i="3"/>
  <c r="BF102" i="3"/>
  <c r="BF103" i="3"/>
  <c r="BF104" i="3"/>
  <c r="BF105" i="3"/>
  <c r="BF106" i="3"/>
  <c r="BF107" i="3"/>
  <c r="BF108" i="3"/>
  <c r="BF109" i="3"/>
  <c r="BF111" i="3"/>
  <c r="BF112" i="3"/>
  <c r="BF113" i="3"/>
  <c r="BF114" i="3"/>
  <c r="BF115" i="3"/>
  <c r="BF116" i="3"/>
  <c r="BF117" i="3"/>
  <c r="BF118" i="3"/>
  <c r="BF119" i="3"/>
  <c r="BF120" i="3"/>
  <c r="BF121" i="3"/>
  <c r="BF123" i="3"/>
  <c r="BF124" i="3"/>
  <c r="BF125" i="3"/>
  <c r="BF126" i="3"/>
  <c r="BF127" i="3"/>
  <c r="BF128" i="3"/>
  <c r="BF129" i="3"/>
  <c r="BF130" i="3"/>
  <c r="BF131" i="3"/>
  <c r="BF132" i="3"/>
  <c r="BF133" i="3"/>
  <c r="BF135" i="3"/>
  <c r="BF136" i="3"/>
  <c r="BF137" i="3"/>
  <c r="BF138" i="3"/>
  <c r="BF139" i="3"/>
  <c r="BF140" i="3"/>
  <c r="BF141" i="3"/>
  <c r="BF142" i="3"/>
  <c r="BF143" i="3"/>
  <c r="BF144" i="3"/>
  <c r="BF145" i="3"/>
  <c r="BF147" i="3"/>
  <c r="BF148" i="3"/>
  <c r="BF149" i="3"/>
  <c r="BF150" i="3"/>
  <c r="BF151" i="3"/>
  <c r="BF152" i="3"/>
  <c r="BF153" i="3"/>
  <c r="BF154" i="3"/>
  <c r="BF155" i="3"/>
  <c r="BF156" i="3"/>
  <c r="BF157" i="3"/>
  <c r="BF159" i="3"/>
  <c r="BF160" i="3"/>
  <c r="BF161" i="3"/>
  <c r="BF162" i="3"/>
  <c r="BF163" i="3"/>
  <c r="BF164" i="3"/>
  <c r="BF165" i="3"/>
  <c r="BF166" i="3"/>
  <c r="BF167" i="3"/>
  <c r="BF168" i="3"/>
  <c r="BF169" i="3"/>
  <c r="BF171" i="3"/>
  <c r="BF172" i="3"/>
  <c r="BF173" i="3"/>
  <c r="BF174" i="3"/>
  <c r="BF175" i="3"/>
  <c r="BF176" i="3"/>
  <c r="BF177" i="3"/>
  <c r="BF178" i="3"/>
  <c r="BF179" i="3"/>
  <c r="BF180" i="3"/>
  <c r="AV85" i="3"/>
  <c r="AV86" i="3"/>
  <c r="AV87" i="3"/>
  <c r="AV88" i="3"/>
  <c r="AV89" i="3"/>
  <c r="AV90" i="3"/>
  <c r="AV91" i="3"/>
  <c r="AV92" i="3"/>
  <c r="AV94" i="3"/>
  <c r="AV95" i="3"/>
  <c r="AV96" i="3"/>
  <c r="AV97" i="3"/>
  <c r="AV98" i="3"/>
  <c r="AV99" i="3"/>
  <c r="AV100" i="3"/>
  <c r="AV101" i="3"/>
  <c r="AV102" i="3"/>
  <c r="AV103" i="3"/>
  <c r="AV104" i="3"/>
  <c r="AV105" i="3"/>
  <c r="AV107" i="3"/>
  <c r="AV108" i="3"/>
  <c r="AV109" i="3"/>
  <c r="AV110" i="3"/>
  <c r="AV111" i="3"/>
  <c r="AV112" i="3"/>
  <c r="AV113" i="3"/>
  <c r="AV114" i="3"/>
  <c r="AV115" i="3"/>
  <c r="AV116" i="3"/>
  <c r="AV117" i="3"/>
  <c r="AV118" i="3"/>
  <c r="AV120" i="3"/>
  <c r="AV121" i="3"/>
  <c r="AV122" i="3"/>
  <c r="AV123" i="3"/>
  <c r="AV124" i="3"/>
  <c r="AV125" i="3"/>
  <c r="AV126" i="3"/>
  <c r="AV127" i="3"/>
  <c r="AV128" i="3"/>
  <c r="AV129" i="3"/>
  <c r="AV130" i="3"/>
  <c r="AV131" i="3"/>
  <c r="AV133" i="3"/>
  <c r="AV134" i="3"/>
  <c r="AV135" i="3"/>
  <c r="AV136" i="3"/>
  <c r="AV137" i="3"/>
  <c r="AV138" i="3"/>
  <c r="AV139" i="3"/>
  <c r="AV140" i="3"/>
  <c r="AV141" i="3"/>
  <c r="AV142" i="3"/>
  <c r="AV143" i="3"/>
  <c r="AV144" i="3"/>
  <c r="AV146" i="3"/>
  <c r="AV147" i="3"/>
  <c r="AV148" i="3"/>
  <c r="AV149" i="3"/>
  <c r="AV150" i="3"/>
  <c r="AV151" i="3"/>
  <c r="AV152" i="3"/>
  <c r="AV153" i="3"/>
  <c r="AV154" i="3"/>
  <c r="AV155" i="3"/>
  <c r="AV156" i="3"/>
  <c r="AV157" i="3"/>
  <c r="AV159" i="3"/>
  <c r="AV160" i="3"/>
  <c r="AV161" i="3"/>
  <c r="AV162" i="3"/>
  <c r="AV163" i="3"/>
  <c r="AV164" i="3"/>
  <c r="AV165" i="3"/>
  <c r="AV166" i="3"/>
  <c r="AV167" i="3"/>
  <c r="AV168" i="3"/>
  <c r="AV169" i="3"/>
  <c r="AV170" i="3"/>
  <c r="AV172" i="3"/>
  <c r="AV173" i="3"/>
  <c r="AV174" i="3"/>
  <c r="AV175" i="3"/>
  <c r="AV176" i="3"/>
  <c r="AV177" i="3"/>
  <c r="AV178" i="3"/>
  <c r="AV179" i="3"/>
  <c r="AV180" i="3"/>
  <c r="AV181" i="3"/>
  <c r="AV182" i="3"/>
  <c r="AV183" i="3"/>
  <c r="AV185" i="3"/>
  <c r="AV186" i="3"/>
  <c r="AV187" i="3"/>
  <c r="AV188" i="3"/>
  <c r="AV189" i="3"/>
  <c r="AV190" i="3"/>
  <c r="AV191" i="3"/>
  <c r="AV192" i="3"/>
  <c r="AV193" i="3"/>
  <c r="AV194" i="3"/>
  <c r="AV195" i="3"/>
  <c r="AV196" i="3"/>
  <c r="AV81" i="3"/>
  <c r="AV82" i="3"/>
  <c r="AV83" i="3"/>
  <c r="AV84" i="3"/>
  <c r="AV3" i="3"/>
  <c r="AV4" i="3"/>
  <c r="AV5" i="3"/>
  <c r="AV6" i="3"/>
  <c r="AV7" i="3"/>
  <c r="AV8" i="3"/>
  <c r="AV9" i="3"/>
  <c r="AV10" i="3"/>
  <c r="AV11" i="3"/>
  <c r="AV12" i="3"/>
  <c r="AV13" i="3"/>
  <c r="AV14" i="3"/>
  <c r="AV42" i="3"/>
  <c r="AV43" i="3"/>
  <c r="AV44" i="3"/>
  <c r="AV45" i="3"/>
  <c r="AV46" i="3"/>
  <c r="AV47" i="3"/>
  <c r="AV48" i="3"/>
  <c r="AV49" i="3"/>
  <c r="AV50" i="3"/>
  <c r="AV51" i="3"/>
  <c r="AV52" i="3"/>
  <c r="AV53" i="3"/>
  <c r="AV55" i="3"/>
  <c r="AV56" i="3"/>
  <c r="AV57" i="3"/>
  <c r="AV58" i="3"/>
  <c r="AV59" i="3"/>
  <c r="AV60" i="3"/>
  <c r="AV61" i="3"/>
  <c r="AV62" i="3"/>
  <c r="AV63" i="3"/>
  <c r="AV64" i="3"/>
  <c r="AV65" i="3"/>
  <c r="AV66" i="3"/>
  <c r="AV68" i="3"/>
  <c r="AV69" i="3"/>
  <c r="AV70" i="3"/>
  <c r="AV71" i="3"/>
  <c r="AV72" i="3"/>
  <c r="AV73" i="3"/>
  <c r="AV74" i="3"/>
  <c r="AV75" i="3"/>
  <c r="AV76" i="3"/>
  <c r="AV77" i="3"/>
  <c r="AV78" i="3"/>
  <c r="AV79" i="3"/>
  <c r="L16" i="2" l="1"/>
  <c r="N17" i="2"/>
  <c r="P18" i="2"/>
  <c r="L20" i="2"/>
  <c r="N21" i="2"/>
  <c r="P22" i="2"/>
  <c r="M24" i="2"/>
  <c r="P17" i="2"/>
  <c r="K15" i="2"/>
  <c r="M16" i="2"/>
  <c r="O17" i="2"/>
  <c r="K19" i="2"/>
  <c r="M20" i="2"/>
  <c r="O21" i="2"/>
  <c r="K23" i="2"/>
  <c r="N24" i="2"/>
  <c r="L15" i="2"/>
  <c r="P24" i="2"/>
  <c r="N16" i="2"/>
  <c r="L19" i="2"/>
  <c r="N20" i="2"/>
  <c r="P21" i="2"/>
  <c r="L23" i="2"/>
  <c r="M15" i="2"/>
  <c r="O16" i="2"/>
  <c r="K18" i="2"/>
  <c r="M19" i="2"/>
  <c r="O20" i="2"/>
  <c r="K22" i="2"/>
  <c r="M23" i="2"/>
  <c r="P14" i="2"/>
  <c r="N15" i="2"/>
  <c r="P16" i="2"/>
  <c r="L18" i="2"/>
  <c r="N19" i="2"/>
  <c r="P20" i="2"/>
  <c r="L22" i="2"/>
  <c r="N23" i="2"/>
  <c r="O14" i="2"/>
  <c r="K16" i="2"/>
  <c r="K20" i="2"/>
  <c r="L24" i="2"/>
  <c r="O15" i="2"/>
  <c r="K17" i="2"/>
  <c r="M18" i="2"/>
  <c r="O19" i="2"/>
  <c r="K21" i="2"/>
  <c r="M22" i="2"/>
  <c r="O23" i="2"/>
  <c r="N14" i="2"/>
  <c r="O18" i="2"/>
  <c r="O22" i="2"/>
  <c r="L14" i="2"/>
  <c r="P15" i="2"/>
  <c r="L17" i="2"/>
  <c r="N18" i="2"/>
  <c r="P19" i="2"/>
  <c r="L21" i="2"/>
  <c r="N22" i="2"/>
  <c r="P23" i="2"/>
  <c r="M14" i="2"/>
  <c r="M17" i="2"/>
  <c r="M21" i="2"/>
  <c r="K24" i="2"/>
  <c r="O24" i="2"/>
  <c r="F16" i="2"/>
  <c r="C22" i="2"/>
  <c r="H22" i="2"/>
  <c r="E21" i="2"/>
  <c r="C14" i="2"/>
  <c r="F24" i="2"/>
  <c r="H14" i="2"/>
  <c r="D18" i="2"/>
  <c r="G19" i="2"/>
  <c r="H25" i="2"/>
  <c r="C21" i="2"/>
  <c r="F14" i="2"/>
  <c r="H15" i="2"/>
  <c r="E17" i="2"/>
  <c r="G18" i="2"/>
  <c r="D20" i="2"/>
  <c r="F21" i="2"/>
  <c r="F22" i="2"/>
  <c r="C18" i="2"/>
  <c r="G16" i="2"/>
  <c r="F17" i="2"/>
  <c r="E24" i="2"/>
  <c r="G25" i="2"/>
  <c r="C20" i="2"/>
  <c r="E14" i="2"/>
  <c r="G15" i="2"/>
  <c r="D17" i="2"/>
  <c r="F18" i="2"/>
  <c r="H19" i="2"/>
  <c r="H23" i="2"/>
  <c r="C25" i="2"/>
  <c r="D16" i="2"/>
  <c r="D23" i="2"/>
  <c r="G22" i="2"/>
  <c r="D24" i="2"/>
  <c r="F25" i="2"/>
  <c r="C19" i="2"/>
  <c r="D14" i="2"/>
  <c r="F15" i="2"/>
  <c r="H16" i="2"/>
  <c r="E18" i="2"/>
  <c r="D21" i="2"/>
  <c r="E25" i="2"/>
  <c r="E15" i="2"/>
  <c r="H18" i="2"/>
  <c r="F19" i="2"/>
  <c r="H20" i="2"/>
  <c r="E22" i="2"/>
  <c r="G23" i="2"/>
  <c r="D25" i="2"/>
  <c r="C17" i="2"/>
  <c r="C24" i="2"/>
  <c r="D15" i="2"/>
  <c r="G17" i="2"/>
  <c r="H21" i="2"/>
  <c r="G24" i="2"/>
  <c r="G14" i="2"/>
  <c r="G21" i="2"/>
  <c r="H17" i="2"/>
  <c r="E19" i="2"/>
  <c r="G20" i="2"/>
  <c r="D22" i="2"/>
  <c r="F23" i="2"/>
  <c r="H24" i="2"/>
  <c r="C16" i="2"/>
  <c r="C23" i="2"/>
  <c r="E16" i="2"/>
  <c r="D19" i="2"/>
  <c r="F20" i="2"/>
  <c r="E23" i="2"/>
  <c r="C15" i="2"/>
  <c r="E20" i="2"/>
  <c r="B9" i="5"/>
  <c r="B9" i="6"/>
  <c r="AK8" i="3"/>
  <c r="AK3" i="3"/>
  <c r="AK4" i="3"/>
  <c r="AK5" i="3"/>
  <c r="AK6" i="3"/>
  <c r="AK7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B10" i="4"/>
  <c r="Z7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G17" i="4" l="1"/>
  <c r="C14" i="4"/>
  <c r="D14" i="4"/>
  <c r="H15" i="4"/>
  <c r="I15" i="4"/>
  <c r="E17" i="4"/>
  <c r="F17" i="4"/>
  <c r="C16" i="4"/>
  <c r="H17" i="4"/>
  <c r="F14" i="4"/>
  <c r="D16" i="4"/>
  <c r="I17" i="4"/>
  <c r="G14" i="4"/>
  <c r="E16" i="4"/>
  <c r="C18" i="4"/>
  <c r="H14" i="4"/>
  <c r="D18" i="4"/>
  <c r="E18" i="4"/>
  <c r="E14" i="4"/>
  <c r="F18" i="4"/>
  <c r="G18" i="4"/>
  <c r="F16" i="4"/>
  <c r="C15" i="4"/>
  <c r="I16" i="4"/>
  <c r="E15" i="4"/>
  <c r="C17" i="4"/>
  <c r="H18" i="4"/>
  <c r="G16" i="4"/>
  <c r="D15" i="4"/>
  <c r="F15" i="4"/>
  <c r="D17" i="4"/>
  <c r="I18" i="4"/>
  <c r="I14" i="4"/>
  <c r="H16" i="4"/>
  <c r="G15" i="4"/>
  <c r="O3" i="3"/>
  <c r="O4" i="3"/>
  <c r="O5" i="3"/>
  <c r="O6" i="3"/>
  <c r="O7" i="3"/>
  <c r="O8" i="3"/>
  <c r="O9" i="3"/>
  <c r="O10" i="3"/>
  <c r="O11" i="3"/>
  <c r="O12" i="3"/>
  <c r="O13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14" i="3"/>
  <c r="B10" i="1"/>
  <c r="D38" i="3"/>
  <c r="D3" i="3"/>
  <c r="D4" i="3"/>
  <c r="D5" i="3"/>
  <c r="D6" i="3"/>
  <c r="D7" i="3"/>
  <c r="D8" i="3"/>
  <c r="D9" i="3"/>
  <c r="D10" i="3"/>
  <c r="D11" i="3"/>
  <c r="D12" i="3"/>
  <c r="D13" i="3"/>
  <c r="M16" i="1" l="1"/>
  <c r="P24" i="1"/>
  <c r="R22" i="1"/>
  <c r="Q21" i="1"/>
  <c r="L15" i="1"/>
  <c r="R16" i="1"/>
  <c r="O15" i="1"/>
  <c r="R15" i="1"/>
  <c r="Q23" i="1"/>
  <c r="O14" i="1"/>
  <c r="P20" i="1"/>
  <c r="M19" i="1"/>
  <c r="O24" i="1"/>
  <c r="R17" i="1"/>
  <c r="N16" i="1"/>
  <c r="O16" i="1"/>
  <c r="O23" i="1"/>
  <c r="Q16" i="1"/>
  <c r="P18" i="1"/>
  <c r="P15" i="1"/>
  <c r="R23" i="1"/>
  <c r="R18" i="1"/>
  <c r="P16" i="1"/>
  <c r="N15" i="1"/>
  <c r="P19" i="1"/>
  <c r="L18" i="1"/>
  <c r="P21" i="1"/>
  <c r="Q14" i="1"/>
  <c r="O18" i="1"/>
  <c r="N20" i="1"/>
  <c r="Q15" i="1"/>
  <c r="L19" i="1"/>
  <c r="M24" i="1"/>
  <c r="N18" i="1"/>
  <c r="N21" i="1"/>
  <c r="Q19" i="1"/>
  <c r="M22" i="1"/>
  <c r="P14" i="1"/>
  <c r="M20" i="1"/>
  <c r="L22" i="1"/>
  <c r="L16" i="1"/>
  <c r="O20" i="1"/>
  <c r="M14" i="1"/>
  <c r="R20" i="1"/>
  <c r="L23" i="1"/>
  <c r="O21" i="1"/>
  <c r="N22" i="1"/>
  <c r="L17" i="1"/>
  <c r="R21" i="1"/>
  <c r="P23" i="1"/>
  <c r="Q20" i="1"/>
  <c r="N24" i="1"/>
  <c r="Q24" i="1"/>
  <c r="M23" i="1"/>
  <c r="P22" i="1"/>
  <c r="R19" i="1"/>
  <c r="R24" i="1"/>
  <c r="O17" i="1"/>
  <c r="L24" i="1"/>
  <c r="Q18" i="1"/>
  <c r="L14" i="1"/>
  <c r="O22" i="1"/>
  <c r="N23" i="1"/>
  <c r="M18" i="1"/>
  <c r="N19" i="1"/>
  <c r="L21" i="1"/>
  <c r="N14" i="1"/>
  <c r="R14" i="1"/>
  <c r="Q17" i="1"/>
  <c r="N17" i="1"/>
  <c r="M17" i="1"/>
  <c r="M21" i="1"/>
  <c r="Q22" i="1"/>
  <c r="P17" i="1"/>
  <c r="L20" i="1"/>
  <c r="O19" i="1"/>
  <c r="M15" i="1"/>
  <c r="I24" i="1"/>
  <c r="D23" i="1"/>
  <c r="F21" i="1"/>
  <c r="H19" i="1"/>
  <c r="C18" i="1"/>
  <c r="E16" i="1"/>
  <c r="G14" i="1"/>
  <c r="C21" i="1"/>
  <c r="E24" i="1"/>
  <c r="F17" i="1"/>
  <c r="G15" i="1"/>
  <c r="D15" i="1"/>
  <c r="G16" i="1"/>
  <c r="H24" i="1"/>
  <c r="C23" i="1"/>
  <c r="E21" i="1"/>
  <c r="G19" i="1"/>
  <c r="I17" i="1"/>
  <c r="D16" i="1"/>
  <c r="F14" i="1"/>
  <c r="E19" i="1"/>
  <c r="I15" i="1"/>
  <c r="I20" i="1"/>
  <c r="C14" i="1"/>
  <c r="E15" i="1"/>
  <c r="H16" i="1"/>
  <c r="G24" i="1"/>
  <c r="I22" i="1"/>
  <c r="D21" i="1"/>
  <c r="F19" i="1"/>
  <c r="H17" i="1"/>
  <c r="C16" i="1"/>
  <c r="E14" i="1"/>
  <c r="H22" i="1"/>
  <c r="D14" i="1"/>
  <c r="G22" i="1"/>
  <c r="E17" i="1"/>
  <c r="E20" i="1"/>
  <c r="F23" i="1"/>
  <c r="D18" i="1"/>
  <c r="F24" i="1"/>
  <c r="G17" i="1"/>
  <c r="H15" i="1"/>
  <c r="F15" i="1"/>
  <c r="D20" i="1"/>
  <c r="E23" i="1"/>
  <c r="D19" i="1"/>
  <c r="F18" i="1"/>
  <c r="G21" i="1"/>
  <c r="D24" i="1"/>
  <c r="F22" i="1"/>
  <c r="H20" i="1"/>
  <c r="C19" i="1"/>
  <c r="I16" i="1"/>
  <c r="C20" i="1"/>
  <c r="F16" i="1"/>
  <c r="C24" i="1"/>
  <c r="E22" i="1"/>
  <c r="G20" i="1"/>
  <c r="I18" i="1"/>
  <c r="D17" i="1"/>
  <c r="G18" i="1"/>
  <c r="H21" i="1"/>
  <c r="I19" i="1"/>
  <c r="I23" i="1"/>
  <c r="D22" i="1"/>
  <c r="F20" i="1"/>
  <c r="H18" i="1"/>
  <c r="C17" i="1"/>
  <c r="C15" i="1"/>
  <c r="I14" i="1"/>
  <c r="H23" i="1"/>
  <c r="C22" i="1"/>
  <c r="G23" i="1"/>
  <c r="I21" i="1"/>
  <c r="E18" i="1"/>
  <c r="H14" i="1"/>
</calcChain>
</file>

<file path=xl/sharedStrings.xml><?xml version="1.0" encoding="utf-8"?>
<sst xmlns="http://schemas.openxmlformats.org/spreadsheetml/2006/main" count="26507" uniqueCount="4377">
  <si>
    <t>PACOTES</t>
  </si>
  <si>
    <t>EXPORTA FÁCIL EXPRESSO - 45110</t>
  </si>
  <si>
    <t>EXPORTA FÁCIL STANDARD - 45128</t>
  </si>
  <si>
    <t>EXPORTA FÁCIL ECONÔMICO - 45209</t>
  </si>
  <si>
    <t>DOCUMENTO INTERNACIONAL EXPRESSO - 45012</t>
  </si>
  <si>
    <t>PACKET EXPRESS - 33170</t>
  </si>
  <si>
    <t>PACKET STANDARD  - 33162</t>
  </si>
  <si>
    <t>PACKET NOVAS FAIXAS - 33227</t>
  </si>
  <si>
    <t>DOCUMENTO INTERNACIONAL STANDARD - 45039/45071</t>
  </si>
  <si>
    <t>DOCUMENTO ECONÔMICO - 45020</t>
  </si>
  <si>
    <t>BRONZE</t>
  </si>
  <si>
    <t>IDENTIFICADOR</t>
  </si>
  <si>
    <t xml:space="preserve"> Peso (g)</t>
  </si>
  <si>
    <t>G1</t>
  </si>
  <si>
    <t>G2</t>
  </si>
  <si>
    <t>G3</t>
  </si>
  <si>
    <t>G4</t>
  </si>
  <si>
    <t>G5</t>
  </si>
  <si>
    <t>G6</t>
  </si>
  <si>
    <t>G7</t>
  </si>
  <si>
    <t>Nacional</t>
  </si>
  <si>
    <t>PRATA</t>
  </si>
  <si>
    <t>0 a 500</t>
  </si>
  <si>
    <t>0 a 250</t>
  </si>
  <si>
    <t>0 a 300</t>
  </si>
  <si>
    <t>0 a 200</t>
  </si>
  <si>
    <t>0 a 20</t>
  </si>
  <si>
    <t>OURO</t>
  </si>
  <si>
    <t>501 a 1000</t>
  </si>
  <si>
    <t>251 a 500</t>
  </si>
  <si>
    <t>301 a 500</t>
  </si>
  <si>
    <t>201 a 500</t>
  </si>
  <si>
    <t>21 a 50</t>
  </si>
  <si>
    <t>PLATINUM</t>
  </si>
  <si>
    <t>1001 a 1.500</t>
  </si>
  <si>
    <t>501 a 1.000</t>
  </si>
  <si>
    <t>50 a 100</t>
  </si>
  <si>
    <t>DIAMANTE 1</t>
  </si>
  <si>
    <t>1.501 a 2.000</t>
  </si>
  <si>
    <t>1.001 a 1.500</t>
  </si>
  <si>
    <t>101 a 250</t>
  </si>
  <si>
    <t>DIAMANTE 2</t>
  </si>
  <si>
    <t>2.001 a 2.500</t>
  </si>
  <si>
    <t>DIAMANTE 3</t>
  </si>
  <si>
    <t>2.501 a 3.000</t>
  </si>
  <si>
    <t>DIAMANTE 4</t>
  </si>
  <si>
    <t>3.001 a 3.500</t>
  </si>
  <si>
    <t>INFINITE 1</t>
  </si>
  <si>
    <t>3.501 a 4.000</t>
  </si>
  <si>
    <t>INFINITE 2</t>
  </si>
  <si>
    <t>4.001 a 4.500</t>
  </si>
  <si>
    <t>INFINITE 3</t>
  </si>
  <si>
    <t>4.501 a 5.000</t>
  </si>
  <si>
    <t>INFINITE 4</t>
  </si>
  <si>
    <t>1/2 Kg Adicional</t>
  </si>
  <si>
    <t>INFINITE 5</t>
  </si>
  <si>
    <t>INFINITE 6</t>
  </si>
  <si>
    <t>INFINITE 7</t>
  </si>
  <si>
    <t>INFINITE 8</t>
  </si>
  <si>
    <t>I</t>
  </si>
  <si>
    <t>II</t>
  </si>
  <si>
    <t>III</t>
  </si>
  <si>
    <t>IV</t>
  </si>
  <si>
    <t>V</t>
  </si>
  <si>
    <t>VI</t>
  </si>
  <si>
    <t>VII</t>
  </si>
  <si>
    <t>250g</t>
  </si>
  <si>
    <t>500g</t>
  </si>
  <si>
    <t>1,0Kg</t>
  </si>
  <si>
    <t>1,5Kg</t>
  </si>
  <si>
    <t>2,0kg</t>
  </si>
  <si>
    <t>21,78</t>
  </si>
  <si>
    <t>24,45</t>
  </si>
  <si>
    <t>27,12</t>
  </si>
  <si>
    <t>29,78</t>
  </si>
  <si>
    <t>32,44</t>
  </si>
  <si>
    <t>35,11</t>
  </si>
  <si>
    <t>37,78</t>
  </si>
  <si>
    <t>40,44</t>
  </si>
  <si>
    <t>43,11</t>
  </si>
  <si>
    <t>45,78</t>
  </si>
  <si>
    <t>2,66</t>
  </si>
  <si>
    <t/>
  </si>
  <si>
    <t>Grupo I</t>
  </si>
  <si>
    <t>Grupo II</t>
  </si>
  <si>
    <t>Grupo III</t>
  </si>
  <si>
    <t>Grupo IV</t>
  </si>
  <si>
    <t>Grupo V</t>
  </si>
  <si>
    <t>Grupo VI</t>
  </si>
  <si>
    <t>Grupo VII</t>
  </si>
  <si>
    <t>1001 a 1500</t>
  </si>
  <si>
    <t>1501 a 2000</t>
  </si>
  <si>
    <t>2001 a 2500</t>
  </si>
  <si>
    <t>2501 a 3000</t>
  </si>
  <si>
    <t>3001 a 3500</t>
  </si>
  <si>
    <t>3501 a 4000</t>
  </si>
  <si>
    <t>4001 a 4500</t>
  </si>
  <si>
    <t>4501 a 5000</t>
  </si>
  <si>
    <t>1/2 Kg adicional (A)</t>
  </si>
  <si>
    <t>EXPORTA FÁCIL EXPRESSO - 45110BRONZE0 a 500</t>
  </si>
  <si>
    <t>EXPORTA FÁCIL STANDARD - 45128BRONZE0 a 500</t>
  </si>
  <si>
    <t>EXPORTA FÁCIL ECONÔMICO - 45209BRONZE0 a 500</t>
  </si>
  <si>
    <t>DOCUMENTO INTERNACIONAL EXPRESSO - 45012BRONZE0 a 250</t>
  </si>
  <si>
    <t>PACKET EXPRESS - 33170BRONZE0 a 300</t>
  </si>
  <si>
    <t>PACKET STANDARD  - 33162BRONZE0 a 500</t>
  </si>
  <si>
    <t>PACKET NOVAS FAIXAS - 33227BRONZE0 a 200</t>
  </si>
  <si>
    <t>DOCUMENTO INTERNACIONAL STANDARD - 45039/450710 a 20</t>
  </si>
  <si>
    <t>DOCUMENTO ECONÔMICO - 450200 a 20</t>
  </si>
  <si>
    <t>EXPORTA FÁCIL EXPRESSO - 45110BRONZE501 a 1000</t>
  </si>
  <si>
    <t>EXPORTA FÁCIL STANDARD - 45128BRONZE501 a 1000</t>
  </si>
  <si>
    <t>EXPORTA FÁCIL ECONÔMICO - 45209BRONZE501 a 1000</t>
  </si>
  <si>
    <t>DOCUMENTO INTERNACIONAL EXPRESSO - 45012BRONZE251 a 500</t>
  </si>
  <si>
    <t>PACKET EXPRESS - 33170BRONZE301 a 500</t>
  </si>
  <si>
    <t>PACKET STANDARD  - 33162BRONZE501 a 1000</t>
  </si>
  <si>
    <t>PACKET NOVAS FAIXAS - 33227BRONZE201 a 500</t>
  </si>
  <si>
    <t>DOCUMENTO INTERNACIONAL STANDARD - 45039/4507121 a 50</t>
  </si>
  <si>
    <t>DOCUMENTO ECONÔMICO - 4502021 a 50</t>
  </si>
  <si>
    <t>EXPORTA FÁCIL EXPRESSO - 45110BRONZE1001 a 1.500</t>
  </si>
  <si>
    <t>EXPORTA FÁCIL STANDARD - 45128BRONZE1001 a 1.500</t>
  </si>
  <si>
    <t>EXPORTA FÁCIL ECONÔMICO - 45209BRONZE1001 a 1.500</t>
  </si>
  <si>
    <t>DOCUMENTO INTERNACIONAL EXPRESSO - 45012BRONZE501 a 1.000</t>
  </si>
  <si>
    <t>PACKET EXPRESS - 33170BRONZE501 a 1000</t>
  </si>
  <si>
    <t>PACKET STANDARD  - 33162BRONZE1001 a 1.500</t>
  </si>
  <si>
    <t>PACKET NOVAS FAIXAS - 33227BRONZE501 a 1000</t>
  </si>
  <si>
    <t>DOCUMENTO INTERNACIONAL STANDARD - 45039/4507150 a 100</t>
  </si>
  <si>
    <t>DOCUMENTO ECONÔMICO - 4502050 a 100</t>
  </si>
  <si>
    <t>EXPORTA FÁCIL EXPRESSO - 45110BRONZE1.501 a 2.000</t>
  </si>
  <si>
    <t>EXPORTA FÁCIL STANDARD - 45128BRONZE1.501 a 2.000</t>
  </si>
  <si>
    <t>EXPORTA FÁCIL ECONÔMICO - 45209BRONZE1.501 a 2.000</t>
  </si>
  <si>
    <t>DOCUMENTO INTERNACIONAL EXPRESSO - 45012BRONZE1.001 a 1.500</t>
  </si>
  <si>
    <t>PACKET EXPRESS - 33170BRONZE1001 a 1.500</t>
  </si>
  <si>
    <t>PACKET STANDARD  - 33162BRONZE1.501 a 2.000</t>
  </si>
  <si>
    <t>PACKET NOVAS FAIXAS - 33227BRONZE1001 a 1.500</t>
  </si>
  <si>
    <t>DOCUMENTO INTERNACIONAL STANDARD - 45039/45071101 a 250</t>
  </si>
  <si>
    <t>DOCUMENTO ECONÔMICO - 45020101 a 250</t>
  </si>
  <si>
    <t>EXPORTA FÁCIL EXPRESSO - 45110BRONZE2.001 a 2.500</t>
  </si>
  <si>
    <t>EXPORTA FÁCIL STANDARD - 45128BRONZE2.001 a 2.500</t>
  </si>
  <si>
    <t>EXPORTA FÁCIL ECONÔMICO - 45209 Peso (g)</t>
  </si>
  <si>
    <t>DOCUMENTO INTERNACIONAL EXPRESSO - 45012BRONZE1.501 a 2.000</t>
  </si>
  <si>
    <t>PACKET EXPRESS - 33170BRONZE1.501 a 2.000</t>
  </si>
  <si>
    <t>PACKET STANDARD  - 33162BRONZE2.001 a 2.500</t>
  </si>
  <si>
    <t>PACKET NOVAS FAIXAS - 33227BRONZE1.501 a 2.000</t>
  </si>
  <si>
    <t>DOCUMENTO INTERNACIONAL STANDARD - 45039/45071251 a 500</t>
  </si>
  <si>
    <t>DOCUMENTO ECONÔMICO - 45020251 a 500</t>
  </si>
  <si>
    <t>EXPORTA FÁCIL EXPRESSO - 45110BRONZE2.501 a 3.000</t>
  </si>
  <si>
    <t>EXPORTA FÁCIL STANDARD - 45128BRONZE2.501 a 3.000</t>
  </si>
  <si>
    <t>EXPORTA FÁCIL ECONÔMICO - 45209PRATA0 a 500</t>
  </si>
  <si>
    <t>DOCUMENTO INTERNACIONAL EXPRESSO - 45012 Peso (g)</t>
  </si>
  <si>
    <t>PACKET EXPRESS - 33170BRONZE2.001 a 2.500</t>
  </si>
  <si>
    <t>PACKET STANDARD  - 33162BRONZE2.501 a 3.000</t>
  </si>
  <si>
    <t>PACKET NOVAS FAIXAS - 33227BRONZE2.001 a 2.500</t>
  </si>
  <si>
    <t>DOCUMENTO INTERNACIONAL STANDARD - 45039/45071501 a 1.000</t>
  </si>
  <si>
    <t>DOCUMENTO ECONÔMICO - 45020501 a 1.000</t>
  </si>
  <si>
    <t>EXPORTA FÁCIL EXPRESSO - 45110BRONZE3.001 a 3.500</t>
  </si>
  <si>
    <t>EXPORTA FÁCIL STANDARD - 45128BRONZE3.001 a 3.500</t>
  </si>
  <si>
    <t>EXPORTA FÁCIL ECONÔMICO - 45209PRATA501 a 1000</t>
  </si>
  <si>
    <t>DOCUMENTO INTERNACIONAL EXPRESSO - 45012PRATA0 a 250</t>
  </si>
  <si>
    <t>PACKET EXPRESS - 33170BRONZE2.501 a 3.000</t>
  </si>
  <si>
    <t>PACKET STANDARD  - 33162BRONZE3.001 a 3.500</t>
  </si>
  <si>
    <t>PACKET NOVAS FAIXAS - 33227BRONZE2.501 a 3.000</t>
  </si>
  <si>
    <t>DOCUMENTO INTERNACIONAL STANDARD - 45039/450711.001 a 1.500</t>
  </si>
  <si>
    <t>DOCUMENTO ECONÔMICO - 450201.001 a 1.500</t>
  </si>
  <si>
    <t>EXPORTA FÁCIL EXPRESSO - 45110BRONZE3.501 a 4.000</t>
  </si>
  <si>
    <t>EXPORTA FÁCIL STANDARD - 45128BRONZE3.501 a 4.000</t>
  </si>
  <si>
    <t>EXPORTA FÁCIL ECONÔMICO - 45209PRATA1001 a 1.500</t>
  </si>
  <si>
    <t>DOCUMENTO INTERNACIONAL EXPRESSO - 45012PRATA251 a 500</t>
  </si>
  <si>
    <t>PACKET EXPRESS - 33170BRONZE3.001 a 3.500</t>
  </si>
  <si>
    <t>PACKET STANDARD  - 33162BRONZE3.501 a 4.000</t>
  </si>
  <si>
    <t>PACKET NOVAS FAIXAS - 33227BRONZE3.001 a 3.500</t>
  </si>
  <si>
    <t>DOCUMENTO INTERNACIONAL STANDARD - 45039/450711.501 a 2.000</t>
  </si>
  <si>
    <t>DOCUMENTO ECONÔMICO - 450201.501 a 2.000</t>
  </si>
  <si>
    <t>EXPORTA FÁCIL EXPRESSO - 45110BRONZE4.001 a 4.500</t>
  </si>
  <si>
    <t>EXPORTA FÁCIL STANDARD - 45128BRONZE4.001 a 4.500</t>
  </si>
  <si>
    <t>EXPORTA FÁCIL ECONÔMICO - 45209PRATA1.501 a 2.000</t>
  </si>
  <si>
    <t>DOCUMENTO INTERNACIONAL EXPRESSO - 45012PRATA501 a 1.000</t>
  </si>
  <si>
    <t>PACKET EXPRESS - 33170BRONZE3.501 a 4.000</t>
  </si>
  <si>
    <t>PACKET STANDARD  - 33162BRONZE4.001 a 4.500</t>
  </si>
  <si>
    <t>PACKET NOVAS FAIXAS - 33227BRONZE3.501 a 4.000</t>
  </si>
  <si>
    <t>EXPORTA FÁCIL EXPRESSO - 45110BRONZE4.501 a 5.000</t>
  </si>
  <si>
    <t>EXPORTA FÁCIL STANDARD - 45128BRONZE4.501 a 5.000</t>
  </si>
  <si>
    <t>DOCUMENTO INTERNACIONAL EXPRESSO - 45012PRATA1.001 a 1.500</t>
  </si>
  <si>
    <t>PACKET EXPRESS - 33170BRONZE4.001 a 4.500</t>
  </si>
  <si>
    <t>PACKET STANDARD  - 33162BRONZE4.501 a 5.000</t>
  </si>
  <si>
    <t>PACKET NOVAS FAIXAS - 33227BRONZE4.001 a 4.500</t>
  </si>
  <si>
    <t>EXPORTA FÁCIL EXPRESSO - 45110BRONZE1/2 Kg Adicional</t>
  </si>
  <si>
    <t>EXPORTA FÁCIL STANDARD - 45128BRONZE1/2 Kg Adicional</t>
  </si>
  <si>
    <t>EXPORTA FÁCIL ECONÔMICO - 45209OURO0 a 500</t>
  </si>
  <si>
    <t>DOCUMENTO INTERNACIONAL EXPRESSO - 45012PRATA1.501 a 2.000</t>
  </si>
  <si>
    <t>PACKET EXPRESS - 33170BRONZE4.501 a 5.000</t>
  </si>
  <si>
    <t>PACKET STANDARD  - 33162BRONZE1/2 Kg Adicional</t>
  </si>
  <si>
    <t>PACKET NOVAS FAIXAS - 33227BRONZE4.501 a 5.000</t>
  </si>
  <si>
    <t>EXPORTA FÁCIL EXPRESSO - 45110 Peso (g)</t>
  </si>
  <si>
    <t>EXPORTA FÁCIL STANDARD - 45128 Peso (g)</t>
  </si>
  <si>
    <t>EXPORTA FÁCIL ECONÔMICO - 45209OURO501 a 1000</t>
  </si>
  <si>
    <t>PACKET EXPRESS - 33170BRONZE1/2 Kg Adicional</t>
  </si>
  <si>
    <t>PACKET STANDARD  - 33162 Peso (g)</t>
  </si>
  <si>
    <t>PACKET NOVAS FAIXAS - 33227BRONZE1/2 Kg Adicional</t>
  </si>
  <si>
    <t>EXPORTA FÁCIL EXPRESSO - 45110PRATA0 a 500</t>
  </si>
  <si>
    <t>EXPORTA FÁCIL STANDARD - 45128PRATA0 a 500</t>
  </si>
  <si>
    <t>EXPORTA FÁCIL ECONÔMICO - 45209OURO1001 a 1.500</t>
  </si>
  <si>
    <t>DOCUMENTO INTERNACIONAL EXPRESSO - 45012OURO0 a 250</t>
  </si>
  <si>
    <t>PACKET EXPRESS - 33170 Peso (g)</t>
  </si>
  <si>
    <t>PACKET STANDARD  - 33162PRATA0 a 500</t>
  </si>
  <si>
    <t>PACKET NOVAS FAIXAS - 33227 Peso (g)</t>
  </si>
  <si>
    <t>EXPORTA FÁCIL EXPRESSO - 45110PRATA501 a 1000</t>
  </si>
  <si>
    <t>EXPORTA FÁCIL STANDARD - 45128PRATA501 a 1000</t>
  </si>
  <si>
    <t>EXPORTA FÁCIL ECONÔMICO - 45209OURO1.501 a 2.000</t>
  </si>
  <si>
    <t>DOCUMENTO INTERNACIONAL EXPRESSO - 45012OURO251 a 500</t>
  </si>
  <si>
    <t>PACKET EXPRESS - 33170PRATA0 a 300</t>
  </si>
  <si>
    <t>PACKET STANDARD  - 33162PRATA501 a 1000</t>
  </si>
  <si>
    <t>PACKET NOVAS FAIXAS - 33227PRATA0 a 200</t>
  </si>
  <si>
    <t>EXPORTA FÁCIL EXPRESSO - 45110PRATA1001 a 1.500</t>
  </si>
  <si>
    <t>EXPORTA FÁCIL STANDARD - 45128PRATA1001 a 1.500</t>
  </si>
  <si>
    <t>DOCUMENTO INTERNACIONAL EXPRESSO - 45012OURO501 a 1.000</t>
  </si>
  <si>
    <t>PACKET EXPRESS - 33170PRATA301 a 500</t>
  </si>
  <si>
    <t>PACKET STANDARD  - 33162PRATA1001 a 1.500</t>
  </si>
  <si>
    <t>PACKET NOVAS FAIXAS - 33227PRATA201 a 500</t>
  </si>
  <si>
    <t>EXPORTA FÁCIL EXPRESSO - 45110PRATA1.501 a 2.000</t>
  </si>
  <si>
    <t>EXPORTA FÁCIL STANDARD - 45128PRATA1.501 a 2.000</t>
  </si>
  <si>
    <t>EXPORTA FÁCIL ECONÔMICO - 45209PLATINUM0 a 500</t>
  </si>
  <si>
    <t>DOCUMENTO INTERNACIONAL EXPRESSO - 45012OURO1.001 a 1.500</t>
  </si>
  <si>
    <t>PACKET EXPRESS - 33170PRATA501 a 1000</t>
  </si>
  <si>
    <t>PACKET STANDARD  - 33162PRATA1.501 a 2.000</t>
  </si>
  <si>
    <t>PACKET NOVAS FAIXAS - 33227PRATA501 a 1000</t>
  </si>
  <si>
    <t>EXPORTA FÁCIL EXPRESSO - 45110PRATA2.001 a 2.500</t>
  </si>
  <si>
    <t>EXPORTA FÁCIL STANDARD - 45128PRATA2.001 a 2.500</t>
  </si>
  <si>
    <t>EXPORTA FÁCIL ECONÔMICO - 45209PLATINUM501 a 1000</t>
  </si>
  <si>
    <t>DOCUMENTO INTERNACIONAL EXPRESSO - 45012OURO1.501 a 2.000</t>
  </si>
  <si>
    <t>PACKET EXPRESS - 33170PRATA1001 a 1.500</t>
  </si>
  <si>
    <t>PACKET STANDARD  - 33162PRATA2.001 a 2.500</t>
  </si>
  <si>
    <t>PACKET NOVAS FAIXAS - 33227PRATA1001 a 1.500</t>
  </si>
  <si>
    <t>EXPORTA FÁCIL EXPRESSO - 45110PRATA2.501 a 3.000</t>
  </si>
  <si>
    <t>EXPORTA FÁCIL STANDARD - 45128PRATA2.501 a 3.000</t>
  </si>
  <si>
    <t>EXPORTA FÁCIL ECONÔMICO - 45209PLATINUM1001 a 1.500</t>
  </si>
  <si>
    <t>PACKET EXPRESS - 33170PRATA1.501 a 2.000</t>
  </si>
  <si>
    <t>PACKET STANDARD  - 33162PRATA2.501 a 3.000</t>
  </si>
  <si>
    <t>PACKET NOVAS FAIXAS - 33227PRATA1.501 a 2.000</t>
  </si>
  <si>
    <t>ÍNDICE EXP</t>
  </si>
  <si>
    <t>EXPORTA FÁCIL EXPRESSO - 45110PRATA3.001 a 3.500</t>
  </si>
  <si>
    <t>EXPORTA FÁCIL STANDARD - 45128PRATA3.001 a 3.500</t>
  </si>
  <si>
    <t>EXPORTA FÁCIL ECONÔMICO - 45209PLATINUM1.501 a 2.000</t>
  </si>
  <si>
    <t>DOCUMENTO INTERNACIONAL EXPRESSO - 45012PLATINUM0 a 250</t>
  </si>
  <si>
    <t>PACKET EXPRESS - 33170PRATA2.001 a 2.500</t>
  </si>
  <si>
    <t>PACKET STANDARD  - 33162PRATA3.001 a 3.500</t>
  </si>
  <si>
    <t>PACKET NOVAS FAIXAS - 33227PRATA2.001 a 2.500</t>
  </si>
  <si>
    <t>EXPORTA FÁCIL EXPRESSO - 45110PRATA3.501 a 4.000</t>
  </si>
  <si>
    <t>EXPORTA FÁCIL STANDARD - 45128PRATA3.501 a 4.000</t>
  </si>
  <si>
    <t>DOCUMENTO INTERNACIONAL EXPRESSO - 45012PLATINUM251 a 500</t>
  </si>
  <si>
    <t>PACKET EXPRESS - 33170PRATA2.501 a 3.000</t>
  </si>
  <si>
    <t>PACKET STANDARD  - 33162PRATA3.501 a 4.000</t>
  </si>
  <si>
    <t>PACKET NOVAS FAIXAS - 33227PRATA2.501 a 3.000</t>
  </si>
  <si>
    <t>EXPORTA FÁCIL EXPRESSO - 45110PRATA4.001 a 4.500</t>
  </si>
  <si>
    <t>EXPORTA FÁCIL STANDARD - 45128PRATA4.001 a 4.500</t>
  </si>
  <si>
    <t>EXPORTA FÁCIL ECONÔMICO - 45209DIAMANTE 10 a 500</t>
  </si>
  <si>
    <t>DOCUMENTO INTERNACIONAL EXPRESSO - 45012PLATINUM501 a 1.000</t>
  </si>
  <si>
    <t>PACKET EXPRESS - 33170PRATA3.001 a 3.500</t>
  </si>
  <si>
    <t>PACKET STANDARD  - 33162PRATA4.001 a 4.500</t>
  </si>
  <si>
    <t>PACKET NOVAS FAIXAS - 33227PRATA3.001 a 3.500</t>
  </si>
  <si>
    <t>EXPORTA FÁCIL EXPRESSO - 45110PRATA4.501 a 5.000</t>
  </si>
  <si>
    <t>EXPORTA FÁCIL STANDARD - 45128PRATA4.501 a 5.000</t>
  </si>
  <si>
    <t>EXPORTA FÁCIL ECONÔMICO - 45209DIAMANTE 1501 a 1000</t>
  </si>
  <si>
    <t>DOCUMENTO INTERNACIONAL EXPRESSO - 45012PLATINUM1.001 a 1.500</t>
  </si>
  <si>
    <t>PACKET EXPRESS - 33170PRATA3.501 a 4.000</t>
  </si>
  <si>
    <t>PACKET STANDARD  - 33162PRATA4.501 a 5.000</t>
  </si>
  <si>
    <t>PACKET NOVAS FAIXAS - 33227PRATA3.501 a 4.000</t>
  </si>
  <si>
    <t>EF Expresso</t>
  </si>
  <si>
    <t>EXPORTA FÁCIL EXPRESSO - 45110PRATA1/2 Kg Adicional</t>
  </si>
  <si>
    <t>EXPORTA FÁCIL STANDARD - 45128PRATA1/2 Kg Adicional</t>
  </si>
  <si>
    <t>EXPORTA FÁCIL ECONÔMICO - 45209DIAMANTE 11001 a 1.500</t>
  </si>
  <si>
    <t>DOCUMENTO INTERNACIONAL EXPRESSO - 45012PLATINUM1.501 a 2.000</t>
  </si>
  <si>
    <t>PACKET EXPRESS - 33170PRATA4.001 a 4.500</t>
  </si>
  <si>
    <t>PACKET STANDARD  - 33162PRATA1/2 Kg Adicional</t>
  </si>
  <si>
    <t>PACKET NOVAS FAIXAS - 33227PRATA4.001 a 4.500</t>
  </si>
  <si>
    <t>EXPORTA FÁCIL ECONÔMICO - 45209DIAMANTE 11.501 a 2.000</t>
  </si>
  <si>
    <t>PACKET EXPRESS - 33170PRATA4.501 a 5.000</t>
  </si>
  <si>
    <t>PACKET NOVAS FAIXAS - 33227PRATA4.501 a 5.000</t>
  </si>
  <si>
    <t>EXPORTA FÁCIL EXPRESSO - 45110OURO0 a 500</t>
  </si>
  <si>
    <t>EXPORTA FÁCIL STANDARD - 45128OURO0 a 500</t>
  </si>
  <si>
    <t>DOCUMENTO INTERNACIONAL EXPRESSO - 45012DIAMANTE 10 a 250</t>
  </si>
  <si>
    <t>PACKET EXPRESS - 33170PRATA1/2 Kg Adicional</t>
  </si>
  <si>
    <t>PACKET STANDARD  - 33162OURO0 a 500</t>
  </si>
  <si>
    <t>PACKET NOVAS FAIXAS - 33227PRATA1/2 Kg Adicional</t>
  </si>
  <si>
    <t>EXPORTA FÁCIL EXPRESSO - 45110OURO501 a 1000</t>
  </si>
  <si>
    <t>EXPORTA FÁCIL STANDARD - 45128OURO501 a 1000</t>
  </si>
  <si>
    <t>EXPORTA FÁCIL ECONÔMICO - 45209DIAMANTE 20 a 500</t>
  </si>
  <si>
    <t>DOCUMENTO INTERNACIONAL EXPRESSO - 45012DIAMANTE 1251 a 500</t>
  </si>
  <si>
    <t>PACKET STANDARD  - 33162OURO501 a 1000</t>
  </si>
  <si>
    <t>EXPORTA FÁCIL EXPRESSO - 45110OURO1001 a 1.500</t>
  </si>
  <si>
    <t>EXPORTA FÁCIL STANDARD - 45128OURO1001 a 1.500</t>
  </si>
  <si>
    <t>EXPORTA FÁCIL ECONÔMICO - 45209DIAMANTE 2501 a 1000</t>
  </si>
  <si>
    <t>DOCUMENTO INTERNACIONAL EXPRESSO - 45012DIAMANTE 1501 a 1.000</t>
  </si>
  <si>
    <t>PACKET EXPRESS - 33170OURO0 a 300</t>
  </si>
  <si>
    <t>PACKET STANDARD  - 33162OURO1001 a 1.500</t>
  </si>
  <si>
    <t>PACKET NOVAS FAIXAS - 33227OURO0 a 200</t>
  </si>
  <si>
    <t>EXPORTA FÁCIL EXPRESSO - 45110OURO1.501 a 2.000</t>
  </si>
  <si>
    <t>EXPORTA FÁCIL STANDARD - 45128OURO1.501 a 2.000</t>
  </si>
  <si>
    <t>EXPORTA FÁCIL ECONÔMICO - 45209DIAMANTE 21001 a 1.500</t>
  </si>
  <si>
    <t>DOCUMENTO INTERNACIONAL EXPRESSO - 45012DIAMANTE 11.001 a 1.500</t>
  </si>
  <si>
    <t>PACKET EXPRESS - 33170OURO301 a 500</t>
  </si>
  <si>
    <t>PACKET STANDARD  - 33162OURO1.501 a 2.000</t>
  </si>
  <si>
    <t>PACKET NOVAS FAIXAS - 33227OURO201 a 500</t>
  </si>
  <si>
    <t>EXPORTA FÁCIL EXPRESSO - 45110OURO2.001 a 2.500</t>
  </si>
  <si>
    <t>EXPORTA FÁCIL STANDARD - 45128OURO2.001 a 2.500</t>
  </si>
  <si>
    <t>EXPORTA FÁCIL ECONÔMICO - 45209DIAMANTE 21.501 a 2.000</t>
  </si>
  <si>
    <t>DOCUMENTO INTERNACIONAL EXPRESSO - 45012DIAMANTE 11.501 a 2.000</t>
  </si>
  <si>
    <t>PACKET EXPRESS - 33170OURO501 a 1000</t>
  </si>
  <si>
    <t>PACKET STANDARD  - 33162OURO2.001 a 2.500</t>
  </si>
  <si>
    <t>PACKET NOVAS FAIXAS - 33227OURO501 a 1000</t>
  </si>
  <si>
    <t>Packet</t>
  </si>
  <si>
    <t>EXPORTA FÁCIL EXPRESSO - 45110OURO2.501 a 3.000</t>
  </si>
  <si>
    <t>EXPORTA FÁCIL STANDARD - 45128OURO2.501 a 3.000</t>
  </si>
  <si>
    <t>PACKET EXPRESS - 33170OURO1001 a 1.500</t>
  </si>
  <si>
    <t>PACKET STANDARD  - 33162OURO2.501 a 3.000</t>
  </si>
  <si>
    <t>PACKET NOVAS FAIXAS - 33227OURO1001 a 1.500</t>
  </si>
  <si>
    <t>EXPORTA FÁCIL EXPRESSO - 45110OURO3.001 a 3.500</t>
  </si>
  <si>
    <t>EXPORTA FÁCIL STANDARD - 45128OURO3.001 a 3.500</t>
  </si>
  <si>
    <t>EXPORTA FÁCIL ECONÔMICO - 45209DIAMANTE 30 a 500</t>
  </si>
  <si>
    <t>DOCUMENTO INTERNACIONAL EXPRESSO - 45012DIAMANTE 20 a 250</t>
  </si>
  <si>
    <t>PACKET EXPRESS - 33170OURO1.501 a 2.000</t>
  </si>
  <si>
    <t>PACKET STANDARD  - 33162OURO3.001 a 3.500</t>
  </si>
  <si>
    <t>PACKET NOVAS FAIXAS - 33227OURO1.501 a 2.000</t>
  </si>
  <si>
    <t>EXPORTA FÁCIL EXPRESSO - 45110OURO3.501 a 4.000</t>
  </si>
  <si>
    <t>EXPORTA FÁCIL STANDARD - 45128OURO3.501 a 4.000</t>
  </si>
  <si>
    <t>EXPORTA FÁCIL ECONÔMICO - 45209DIAMANTE 3501 a 1000</t>
  </si>
  <si>
    <t>DOCUMENTO INTERNACIONAL EXPRESSO - 45012DIAMANTE 2251 a 500</t>
  </si>
  <si>
    <t>PACKET EXPRESS - 33170OURO2.001 a 2.500</t>
  </si>
  <si>
    <t>PACKET STANDARD  - 33162OURO3.501 a 4.000</t>
  </si>
  <si>
    <t>PACKET NOVAS FAIXAS - 33227OURO2.001 a 2.500</t>
  </si>
  <si>
    <t>EXPORTA FÁCIL EXPRESSO - 45110OURO4.001 a 4.500</t>
  </si>
  <si>
    <t>EXPORTA FÁCIL STANDARD - 45128OURO4.001 a 4.500</t>
  </si>
  <si>
    <t>EXPORTA FÁCIL ECONÔMICO - 45209DIAMANTE 31001 a 1.500</t>
  </si>
  <si>
    <t>DOCUMENTO INTERNACIONAL EXPRESSO - 45012DIAMANTE 2501 a 1.000</t>
  </si>
  <si>
    <t>PACKET EXPRESS - 33170OURO2.501 a 3.000</t>
  </si>
  <si>
    <t>PACKET STANDARD  - 33162OURO4.001 a 4.500</t>
  </si>
  <si>
    <t>PACKET NOVAS FAIXAS - 33227OURO2.501 a 3.000</t>
  </si>
  <si>
    <t>EXPORTA FÁCIL EXPRESSO - 45110OURO4.501 a 5.000</t>
  </si>
  <si>
    <t>EXPORTA FÁCIL STANDARD - 45128OURO4.501 a 5.000</t>
  </si>
  <si>
    <t>EXPORTA FÁCIL ECONÔMICO - 45209DIAMANTE 31.501 a 2.000</t>
  </si>
  <si>
    <t>DOCUMENTO INTERNACIONAL EXPRESSO - 45012DIAMANTE 21.001 a 1.500</t>
  </si>
  <si>
    <t>PACKET EXPRESS - 33170OURO3.001 a 3.500</t>
  </si>
  <si>
    <t>PACKET STANDARD  - 33162OURO4.501 a 5.000</t>
  </si>
  <si>
    <t>PACKET NOVAS FAIXAS - 33227OURO3.001 a 3.500</t>
  </si>
  <si>
    <t>EXPORTA FÁCIL EXPRESSO - 45110OURO1/2 Kg Adicional</t>
  </si>
  <si>
    <t>EXPORTA FÁCIL STANDARD - 45128OURO1/2 Kg Adicional</t>
  </si>
  <si>
    <t>DOCUMENTO INTERNACIONAL EXPRESSO - 45012DIAMANTE 21.501 a 2.000</t>
  </si>
  <si>
    <t>PACKET EXPRESS - 33170OURO3.501 a 4.000</t>
  </si>
  <si>
    <t>PACKET STANDARD  - 33162OURO1/2 Kg Adicional</t>
  </si>
  <si>
    <t>PACKET NOVAS FAIXAS - 33227OURO3.501 a 4.000</t>
  </si>
  <si>
    <t>EXPORTA FÁCIL ECONÔMICO - 45209DIAMANTE 40 a 500</t>
  </si>
  <si>
    <t>PACKET EXPRESS - 33170OURO4.001 a 4.500</t>
  </si>
  <si>
    <t>PACKET NOVAS FAIXAS - 33227OURO4.001 a 4.500</t>
  </si>
  <si>
    <t>EXPORTA FÁCIL EXPRESSO - 45110PLATINUM0 a 500</t>
  </si>
  <si>
    <t>EXPORTA FÁCIL STANDARD - 45128PLATINUM0 a 500</t>
  </si>
  <si>
    <t>EXPORTA FÁCIL ECONÔMICO - 45209DIAMANTE 4501 a 1000</t>
  </si>
  <si>
    <t>DOCUMENTO INTERNACIONAL EXPRESSO - 45012DIAMANTE 30 a 250</t>
  </si>
  <si>
    <t>PACKET EXPRESS - 33170OURO4.501 a 5.000</t>
  </si>
  <si>
    <t>PACKET STANDARD  - 33162PLATINUM0 a 500</t>
  </si>
  <si>
    <t>PACKET NOVAS FAIXAS - 33227OURO4.501 a 5.000</t>
  </si>
  <si>
    <t>EXPORTA FÁCIL EXPRESSO - 45110PLATINUM501 a 1000</t>
  </si>
  <si>
    <t>EXPORTA FÁCIL STANDARD - 45128PLATINUM501 a 1000</t>
  </si>
  <si>
    <t>EXPORTA FÁCIL ECONÔMICO - 45209DIAMANTE 41001 a 1.500</t>
  </si>
  <si>
    <t>DOCUMENTO INTERNACIONAL EXPRESSO - 45012DIAMANTE 3251 a 500</t>
  </si>
  <si>
    <t>PACKET EXPRESS - 33170OURO1/2 Kg Adicional</t>
  </si>
  <si>
    <t>PACKET STANDARD  - 33162PLATINUM501 a 1000</t>
  </si>
  <si>
    <t>PACKET NOVAS FAIXAS - 33227OURO1/2 Kg Adicional</t>
  </si>
  <si>
    <t>EXPORTA FÁCIL EXPRESSO - 45110PLATINUM1001 a 1.500</t>
  </si>
  <si>
    <t>EXPORTA FÁCIL STANDARD - 45128PLATINUM1001 a 1.500</t>
  </si>
  <si>
    <t>EXPORTA FÁCIL ECONÔMICO - 45209DIAMANTE 41.501 a 2.000</t>
  </si>
  <si>
    <t>DOCUMENTO INTERNACIONAL EXPRESSO - 45012DIAMANTE 3501 a 1.000</t>
  </si>
  <si>
    <t>PACKET STANDARD  - 33162PLATINUM1001 a 1.500</t>
  </si>
  <si>
    <t>EXPORTA FÁCIL EXPRESSO - 45110PLATINUM1.501 a 2.000</t>
  </si>
  <si>
    <t>EXPORTA FÁCIL STANDARD - 45128PLATINUM1.501 a 2.000</t>
  </si>
  <si>
    <t>DOCUMENTO INTERNACIONAL EXPRESSO - 45012DIAMANTE 31.001 a 1.500</t>
  </si>
  <si>
    <t>PACKET EXPRESS - 33170PLATINUM0 a 300</t>
  </si>
  <si>
    <t>PACKET STANDARD  - 33162PLATINUM1.501 a 2.000</t>
  </si>
  <si>
    <t>PACKET NOVAS FAIXAS - 33227PLATINUM0 a 200</t>
  </si>
  <si>
    <t>EXPORTA FÁCIL EXPRESSO - 45110PLATINUM2.001 a 2.500</t>
  </si>
  <si>
    <t>EXPORTA FÁCIL STANDARD - 45128PLATINUM2.001 a 2.500</t>
  </si>
  <si>
    <t>EXPORTA FÁCIL ECONÔMICO - 45209INFINITE 10 a 500</t>
  </si>
  <si>
    <t>DOCUMENTO INTERNACIONAL EXPRESSO - 45012DIAMANTE 31.501 a 2.000</t>
  </si>
  <si>
    <t>PACKET EXPRESS - 33170PLATINUM301 a 500</t>
  </si>
  <si>
    <t>PACKET STANDARD  - 33162PLATINUM2.001 a 2.500</t>
  </si>
  <si>
    <t>PACKET NOVAS FAIXAS - 33227PLATINUM201 a 500</t>
  </si>
  <si>
    <t>EXPORTA FÁCIL EXPRESSO - 45110PLATINUM2.501 a 3.000</t>
  </si>
  <si>
    <t>EXPORTA FÁCIL STANDARD - 45128PLATINUM2.501 a 3.000</t>
  </si>
  <si>
    <t>EXPORTA FÁCIL ECONÔMICO - 45209INFINITE 1501 a 1000</t>
  </si>
  <si>
    <t>PACKET EXPRESS - 33170PLATINUM501 a 1000</t>
  </si>
  <si>
    <t>PACKET STANDARD  - 33162PLATINUM2.501 a 3.000</t>
  </si>
  <si>
    <t>PACKET NOVAS FAIXAS - 33227PLATINUM501 a 1000</t>
  </si>
  <si>
    <t>EXPORTA FÁCIL EXPRESSO - 45110PLATINUM3.001 a 3.500</t>
  </si>
  <si>
    <t>EXPORTA FÁCIL STANDARD - 45128PLATINUM3.001 a 3.500</t>
  </si>
  <si>
    <t>EXPORTA FÁCIL ECONÔMICO - 45209INFINITE 11001 a 1.500</t>
  </si>
  <si>
    <t>DOCUMENTO INTERNACIONAL EXPRESSO - 45012DIAMANTE 40 a 250</t>
  </si>
  <si>
    <t>PACKET EXPRESS - 33170PLATINUM1001 a 1.500</t>
  </si>
  <si>
    <t>PACKET STANDARD  - 33162PLATINUM3.001 a 3.500</t>
  </si>
  <si>
    <t>PACKET NOVAS FAIXAS - 33227PLATINUM1001 a 1.500</t>
  </si>
  <si>
    <t>EXPORTA FÁCIL EXPRESSO - 45110PLATINUM3.501 a 4.000</t>
  </si>
  <si>
    <t>EXPORTA FÁCIL STANDARD - 45128PLATINUM3.501 a 4.000</t>
  </si>
  <si>
    <t>EXPORTA FÁCIL ECONÔMICO - 45209INFINITE 11.501 a 2.000</t>
  </si>
  <si>
    <t>DOCUMENTO INTERNACIONAL EXPRESSO - 45012DIAMANTE 4251 a 500</t>
  </si>
  <si>
    <t>PACKET EXPRESS - 33170PLATINUM1.501 a 2.000</t>
  </si>
  <si>
    <t>PACKET STANDARD  - 33162PLATINUM3.501 a 4.000</t>
  </si>
  <si>
    <t>PACKET NOVAS FAIXAS - 33227PLATINUM1.501 a 2.000</t>
  </si>
  <si>
    <t>EXPORTA FÁCIL EXPRESSO - 45110PLATINUM4.001 a 4.500</t>
  </si>
  <si>
    <t>EXPORTA FÁCIL STANDARD - 45128PLATINUM4.001 a 4.500</t>
  </si>
  <si>
    <t>DOCUMENTO INTERNACIONAL EXPRESSO - 45012DIAMANTE 4501 a 1.000</t>
  </si>
  <si>
    <t>PACKET EXPRESS - 33170PLATINUM2.001 a 2.500</t>
  </si>
  <si>
    <t>PACKET STANDARD  - 33162PLATINUM4.001 a 4.500</t>
  </si>
  <si>
    <t>PACKET NOVAS FAIXAS - 33227PLATINUM2.001 a 2.500</t>
  </si>
  <si>
    <t>EXPORTA FÁCIL EXPRESSO - 45110PLATINUM4.501 a 5.000</t>
  </si>
  <si>
    <t>EXPORTA FÁCIL STANDARD - 45128PLATINUM4.501 a 5.000</t>
  </si>
  <si>
    <t>EXPORTA FÁCIL ECONÔMICO - 45209INFINITE 20 a 500</t>
  </si>
  <si>
    <t>DOCUMENTO INTERNACIONAL EXPRESSO - 45012DIAMANTE 41.001 a 1.500</t>
  </si>
  <si>
    <t>PACKET EXPRESS - 33170PLATINUM2.501 a 3.000</t>
  </si>
  <si>
    <t>PACKET STANDARD  - 33162PLATINUM4.501 a 5.000</t>
  </si>
  <si>
    <t>PACKET NOVAS FAIXAS - 33227PLATINUM2.501 a 3.000</t>
  </si>
  <si>
    <t>EXPORTA FÁCIL EXPRESSO - 45110PLATINUM1/2 Kg Adicional</t>
  </si>
  <si>
    <t>EXPORTA FÁCIL STANDARD - 45128PLATINUM1/2 Kg Adicional</t>
  </si>
  <si>
    <t>EXPORTA FÁCIL ECONÔMICO - 45209INFINITE 2501 a 1000</t>
  </si>
  <si>
    <t>DOCUMENTO INTERNACIONAL EXPRESSO - 45012DIAMANTE 41.501 a 2.000</t>
  </si>
  <si>
    <t>PACKET EXPRESS - 33170PLATINUM3.001 a 3.500</t>
  </si>
  <si>
    <t>PACKET STANDARD  - 33162PLATINUM1/2 Kg Adicional</t>
  </si>
  <si>
    <t>PACKET NOVAS FAIXAS - 33227PLATINUM3.001 a 3.500</t>
  </si>
  <si>
    <t>EXPORTA FÁCIL ECONÔMICO - 45209INFINITE 21001 a 1.500</t>
  </si>
  <si>
    <t>PACKET EXPRESS - 33170PLATINUM3.501 a 4.000</t>
  </si>
  <si>
    <t>PACKET NOVAS FAIXAS - 33227PLATINUM3.501 a 4.000</t>
  </si>
  <si>
    <t>EXPORTA FÁCIL EXPRESSO - 45110DIAMANTE 10 a 500</t>
  </si>
  <si>
    <t>EXPORTA FÁCIL STANDARD - 45128DIAMANTE 10 a 500</t>
  </si>
  <si>
    <t>EXPORTA FÁCIL ECONÔMICO - 45209INFINITE 21.501 a 2.000</t>
  </si>
  <si>
    <t>DOCUMENTO INTERNACIONAL EXPRESSO - 45012INFINITE 10 a 250</t>
  </si>
  <si>
    <t>PACKET EXPRESS - 33170PLATINUM4.001 a 4.500</t>
  </si>
  <si>
    <t>PACKET STANDARD  - 33162DIAMANTE 10 a 500</t>
  </si>
  <si>
    <t>PACKET NOVAS FAIXAS - 33227PLATINUM4.001 a 4.500</t>
  </si>
  <si>
    <t>EXPORTA FÁCIL EXPRESSO - 45110DIAMANTE 1501 a 1000</t>
  </si>
  <si>
    <t>EXPORTA FÁCIL STANDARD - 45128DIAMANTE 1501 a 1000</t>
  </si>
  <si>
    <t>DOCUMENTO INTERNACIONAL EXPRESSO - 45012INFINITE 1251 a 500</t>
  </si>
  <si>
    <t>PACKET EXPRESS - 33170PLATINUM4.501 a 5.000</t>
  </si>
  <si>
    <t>PACKET STANDARD  - 33162DIAMANTE 1501 a 1000</t>
  </si>
  <si>
    <t>PACKET NOVAS FAIXAS - 33227PLATINUM4.501 a 5.000</t>
  </si>
  <si>
    <t>EXPORTA FÁCIL EXPRESSO - 45110DIAMANTE 11001 a 1.500</t>
  </si>
  <si>
    <t>EXPORTA FÁCIL STANDARD - 45128DIAMANTE 11001 a 1.500</t>
  </si>
  <si>
    <t>EXPORTA FÁCIL ECONÔMICO - 45209INFINITE 30 a 500</t>
  </si>
  <si>
    <t>DOCUMENTO INTERNACIONAL EXPRESSO - 45012INFINITE 1501 a 1.000</t>
  </si>
  <si>
    <t>PACKET EXPRESS - 33170PLATINUM1/2 Kg Adicional</t>
  </si>
  <si>
    <t>PACKET STANDARD  - 33162DIAMANTE 11001 a 1.500</t>
  </si>
  <si>
    <t>PACKET NOVAS FAIXAS - 33227PLATINUM1/2 Kg Adicional</t>
  </si>
  <si>
    <t>EXPORTA FÁCIL EXPRESSO - 45110DIAMANTE 11.501 a 2.000</t>
  </si>
  <si>
    <t>EXPORTA FÁCIL STANDARD - 45128DIAMANTE 11.501 a 2.000</t>
  </si>
  <si>
    <t>EXPORTA FÁCIL ECONÔMICO - 45209INFINITE 3501 a 1000</t>
  </si>
  <si>
    <t>DOCUMENTO INTERNACIONAL EXPRESSO - 45012INFINITE 11.001 a 1.500</t>
  </si>
  <si>
    <t>PACKET STANDARD  - 33162DIAMANTE 11.501 a 2.000</t>
  </si>
  <si>
    <t>EXPORTA FÁCIL EXPRESSO - 45110DIAMANTE 12.001 a 2.500</t>
  </si>
  <si>
    <t>EXPORTA FÁCIL STANDARD - 45128DIAMANTE 12.001 a 2.500</t>
  </si>
  <si>
    <t>EXPORTA FÁCIL ECONÔMICO - 45209INFINITE 31001 a 1.500</t>
  </si>
  <si>
    <t>DOCUMENTO INTERNACIONAL EXPRESSO - 45012INFINITE 11.501 a 2.000</t>
  </si>
  <si>
    <t>PACKET EXPRESS - 33170DIAMANTE 10 a 300</t>
  </si>
  <si>
    <t>PACKET STANDARD  - 33162DIAMANTE 12.001 a 2.500</t>
  </si>
  <si>
    <t>PACKET NOVAS FAIXAS - 33227DIAMANTE 10 a 200</t>
  </si>
  <si>
    <t>EXPORTA FÁCIL EXPRESSO - 45110DIAMANTE 12.501 a 3.000</t>
  </si>
  <si>
    <t>EXPORTA FÁCIL STANDARD - 45128DIAMANTE 12.501 a 3.000</t>
  </si>
  <si>
    <t>EXPORTA FÁCIL ECONÔMICO - 45209INFINITE 31.501 a 2.000</t>
  </si>
  <si>
    <t>PACKET EXPRESS - 33170DIAMANTE 1301 a 500</t>
  </si>
  <si>
    <t>PACKET STANDARD  - 33162DIAMANTE 12.501 a 3.000</t>
  </si>
  <si>
    <t>PACKET NOVAS FAIXAS - 33227DIAMANTE 1201 a 500</t>
  </si>
  <si>
    <t>EXPORTA FÁCIL EXPRESSO - 45110DIAMANTE 13.001 a 3.500</t>
  </si>
  <si>
    <t>EXPORTA FÁCIL STANDARD - 45128DIAMANTE 13.001 a 3.500</t>
  </si>
  <si>
    <t>DOCUMENTO INTERNACIONAL EXPRESSO - 45012INFINITE 20 a 250</t>
  </si>
  <si>
    <t>PACKET EXPRESS - 33170DIAMANTE 1501 a 1000</t>
  </si>
  <si>
    <t>PACKET STANDARD  - 33162DIAMANTE 13.001 a 3.500</t>
  </si>
  <si>
    <t>PACKET NOVAS FAIXAS - 33227DIAMANTE 1501 a 1000</t>
  </si>
  <si>
    <t>EXPORTA FÁCIL EXPRESSO - 45110DIAMANTE 13.501 a 4.000</t>
  </si>
  <si>
    <t>EXPORTA FÁCIL STANDARD - 45128DIAMANTE 13.501 a 4.000</t>
  </si>
  <si>
    <t>EXPORTA FÁCIL ECONÔMICO - 45209INFINITE 40 a 500</t>
  </si>
  <si>
    <t>DOCUMENTO INTERNACIONAL EXPRESSO - 45012INFINITE 2251 a 500</t>
  </si>
  <si>
    <t>PACKET EXPRESS - 33170DIAMANTE 11001 a 1.500</t>
  </si>
  <si>
    <t>PACKET STANDARD  - 33162DIAMANTE 13.501 a 4.000</t>
  </si>
  <si>
    <t>PACKET NOVAS FAIXAS - 33227DIAMANTE 11001 a 1.500</t>
  </si>
  <si>
    <t>EXPORTA FÁCIL EXPRESSO - 45110DIAMANTE 14.001 a 4.500</t>
  </si>
  <si>
    <t>EXPORTA FÁCIL STANDARD - 45128DIAMANTE 14.001 a 4.500</t>
  </si>
  <si>
    <t>EXPORTA FÁCIL ECONÔMICO - 45209INFINITE 4501 a 1000</t>
  </si>
  <si>
    <t>DOCUMENTO INTERNACIONAL EXPRESSO - 45012INFINITE 2501 a 1.000</t>
  </si>
  <si>
    <t>PACKET EXPRESS - 33170DIAMANTE 11.501 a 2.000</t>
  </si>
  <si>
    <t>PACKET STANDARD  - 33162DIAMANTE 14.001 a 4.500</t>
  </si>
  <si>
    <t>PACKET NOVAS FAIXAS - 33227DIAMANTE 11.501 a 2.000</t>
  </si>
  <si>
    <t>EXPORTA FÁCIL EXPRESSO - 45110DIAMANTE 14.501 a 5.000</t>
  </si>
  <si>
    <t>EXPORTA FÁCIL STANDARD - 45128DIAMANTE 14.501 a 5.000</t>
  </si>
  <si>
    <t>EXPORTA FÁCIL ECONÔMICO - 45209INFINITE 41001 a 1.500</t>
  </si>
  <si>
    <t>DOCUMENTO INTERNACIONAL EXPRESSO - 45012INFINITE 21.001 a 1.500</t>
  </si>
  <si>
    <t>PACKET EXPRESS - 33170DIAMANTE 12.001 a 2.500</t>
  </si>
  <si>
    <t>PACKET STANDARD  - 33162DIAMANTE 14.501 a 5.000</t>
  </si>
  <si>
    <t>PACKET NOVAS FAIXAS - 33227DIAMANTE 12.001 a 2.500</t>
  </si>
  <si>
    <t>EXPORTA FÁCIL EXPRESSO - 45110DIAMANTE 11/2 Kg Adicional</t>
  </si>
  <si>
    <t>EXPORTA FÁCIL STANDARD - 45128DIAMANTE 11/2 Kg Adicional</t>
  </si>
  <si>
    <t>EXPORTA FÁCIL ECONÔMICO - 45209INFINITE 41.501 a 2.000</t>
  </si>
  <si>
    <t>DOCUMENTO INTERNACIONAL EXPRESSO - 45012INFINITE 21.501 a 2.000</t>
  </si>
  <si>
    <t>PACKET EXPRESS - 33170DIAMANTE 12.501 a 3.000</t>
  </si>
  <si>
    <t>PACKET STANDARD  - 33162DIAMANTE 11/2 Kg Adicional</t>
  </si>
  <si>
    <t>PACKET NOVAS FAIXAS - 33227DIAMANTE 12.501 a 3.000</t>
  </si>
  <si>
    <t>PACKET EXPRESS - 33170DIAMANTE 13.001 a 3.500</t>
  </si>
  <si>
    <t>PACKET NOVAS FAIXAS - 33227DIAMANTE 13.001 a 3.500</t>
  </si>
  <si>
    <t>EXPORTA FÁCIL EXPRESSO - 45110DIAMANTE 20 a 500</t>
  </si>
  <si>
    <t>EXPORTA FÁCIL STANDARD - 45128DIAMANTE 20 a 500</t>
  </si>
  <si>
    <t>EXPORTA FÁCIL ECONÔMICO - 45209INFINITE 50 a 500</t>
  </si>
  <si>
    <t>DOCUMENTO INTERNACIONAL EXPRESSO - 45012INFINITE 30 a 250</t>
  </si>
  <si>
    <t>PACKET EXPRESS - 33170DIAMANTE 13.501 a 4.000</t>
  </si>
  <si>
    <t>PACKET STANDARD  - 33162DIAMANTE 20 a 500</t>
  </si>
  <si>
    <t>PACKET NOVAS FAIXAS - 33227DIAMANTE 13.501 a 4.000</t>
  </si>
  <si>
    <t>EXPORTA FÁCIL EXPRESSO - 45110DIAMANTE 2501 a 1000</t>
  </si>
  <si>
    <t>EXPORTA FÁCIL STANDARD - 45128DIAMANTE 2501 a 1000</t>
  </si>
  <si>
    <t>EXPORTA FÁCIL ECONÔMICO - 45209INFINITE 5501 a 1000</t>
  </si>
  <si>
    <t>DOCUMENTO INTERNACIONAL EXPRESSO - 45012INFINITE 3251 a 500</t>
  </si>
  <si>
    <t>PACKET EXPRESS - 33170DIAMANTE 14.001 a 4.500</t>
  </si>
  <si>
    <t>PACKET STANDARD  - 33162DIAMANTE 2501 a 1000</t>
  </si>
  <si>
    <t>PACKET NOVAS FAIXAS - 33227DIAMANTE 14.001 a 4.500</t>
  </si>
  <si>
    <t>EXPORTA FÁCIL EXPRESSO - 45110DIAMANTE 21001 a 1.500</t>
  </si>
  <si>
    <t>EXPORTA FÁCIL STANDARD - 45128DIAMANTE 21001 a 1.500</t>
  </si>
  <si>
    <t>EXPORTA FÁCIL ECONÔMICO - 45209INFINITE 51001 a 1.500</t>
  </si>
  <si>
    <t>DOCUMENTO INTERNACIONAL EXPRESSO - 45012INFINITE 3501 a 1.000</t>
  </si>
  <si>
    <t>PACKET EXPRESS - 33170DIAMANTE 14.501 a 5.000</t>
  </si>
  <si>
    <t>PACKET STANDARD  - 33162DIAMANTE 21001 a 1.500</t>
  </si>
  <si>
    <t>PACKET NOVAS FAIXAS - 33227DIAMANTE 14.501 a 5.000</t>
  </si>
  <si>
    <t>EXPORTA FÁCIL EXPRESSO - 45110DIAMANTE 21.501 a 2.000</t>
  </si>
  <si>
    <t>EXPORTA FÁCIL STANDARD - 45128DIAMANTE 21.501 a 2.000</t>
  </si>
  <si>
    <t>EXPORTA FÁCIL ECONÔMICO - 45209INFINITE 51.501 a 2.000</t>
  </si>
  <si>
    <t>DOCUMENTO INTERNACIONAL EXPRESSO - 45012INFINITE 31.001 a 1.500</t>
  </si>
  <si>
    <t>PACKET EXPRESS - 33170DIAMANTE 11/2 Kg Adicional</t>
  </si>
  <si>
    <t>PACKET STANDARD  - 33162DIAMANTE 21.501 a 2.000</t>
  </si>
  <si>
    <t>PACKET NOVAS FAIXAS - 33227DIAMANTE 11/2 Kg Adicional</t>
  </si>
  <si>
    <t>EXPORTA FÁCIL EXPRESSO - 45110DIAMANTE 22.001 a 2.500</t>
  </si>
  <si>
    <t>EXPORTA FÁCIL STANDARD - 45128DIAMANTE 22.001 a 2.500</t>
  </si>
  <si>
    <t>DOCUMENTO INTERNACIONAL EXPRESSO - 45012INFINITE 31.501 a 2.000</t>
  </si>
  <si>
    <t>PACKET STANDARD  - 33162DIAMANTE 22.001 a 2.500</t>
  </si>
  <si>
    <t>EXPORTA FÁCIL EXPRESSO - 45110DIAMANTE 22.501 a 3.000</t>
  </si>
  <si>
    <t>EXPORTA FÁCIL STANDARD - 45128DIAMANTE 22.501 a 3.000</t>
  </si>
  <si>
    <t>EXPORTA FÁCIL ECONÔMICO - 45209INFINITE 60 a 500</t>
  </si>
  <si>
    <t>PACKET EXPRESS - 33170DIAMANTE 20 a 300</t>
  </si>
  <si>
    <t>PACKET STANDARD  - 33162DIAMANTE 22.501 a 3.000</t>
  </si>
  <si>
    <t>PACKET NOVAS FAIXAS - 33227DIAMANTE 20 a 200</t>
  </si>
  <si>
    <t>EXPORTA FÁCIL EXPRESSO - 45110DIAMANTE 23.001 a 3.500</t>
  </si>
  <si>
    <t>EXPORTA FÁCIL STANDARD - 45128DIAMANTE 23.001 a 3.500</t>
  </si>
  <si>
    <t>EXPORTA FÁCIL ECONÔMICO - 45209INFINITE 6501 a 1000</t>
  </si>
  <si>
    <t>DOCUMENTO INTERNACIONAL EXPRESSO - 45012INFINITE 40 a 250</t>
  </si>
  <si>
    <t>PACKET EXPRESS - 33170DIAMANTE 2301 a 500</t>
  </si>
  <si>
    <t>PACKET STANDARD  - 33162DIAMANTE 23.001 a 3.500</t>
  </si>
  <si>
    <t>PACKET NOVAS FAIXAS - 33227DIAMANTE 2201 a 500</t>
  </si>
  <si>
    <t>EXPORTA FÁCIL EXPRESSO - 45110DIAMANTE 23.501 a 4.000</t>
  </si>
  <si>
    <t>EXPORTA FÁCIL STANDARD - 45128DIAMANTE 23.501 a 4.000</t>
  </si>
  <si>
    <t>EXPORTA FÁCIL ECONÔMICO - 45209INFINITE 61001 a 1.500</t>
  </si>
  <si>
    <t>DOCUMENTO INTERNACIONAL EXPRESSO - 45012INFINITE 4251 a 500</t>
  </si>
  <si>
    <t>PACKET EXPRESS - 33170DIAMANTE 2501 a 1000</t>
  </si>
  <si>
    <t>PACKET STANDARD  - 33162DIAMANTE 23.501 a 4.000</t>
  </si>
  <si>
    <t>PACKET NOVAS FAIXAS - 33227DIAMANTE 2501 a 1000</t>
  </si>
  <si>
    <t>EXPORTA FÁCIL EXPRESSO - 45110DIAMANTE 24.001 a 4.500</t>
  </si>
  <si>
    <t>EXPORTA FÁCIL STANDARD - 45128DIAMANTE 24.001 a 4.500</t>
  </si>
  <si>
    <t>EXPORTA FÁCIL ECONÔMICO - 45209INFINITE 61.501 a 2.000</t>
  </si>
  <si>
    <t>DOCUMENTO INTERNACIONAL EXPRESSO - 45012INFINITE 4501 a 1.000</t>
  </si>
  <si>
    <t>PACKET EXPRESS - 33170DIAMANTE 21001 a 1.500</t>
  </si>
  <si>
    <t>PACKET STANDARD  - 33162DIAMANTE 24.001 a 4.500</t>
  </si>
  <si>
    <t>PACKET NOVAS FAIXAS - 33227DIAMANTE 21001 a 1.500</t>
  </si>
  <si>
    <t>EXPORTA FÁCIL EXPRESSO - 45110DIAMANTE 24.501 a 5.000</t>
  </si>
  <si>
    <t>EXPORTA FÁCIL STANDARD - 45128DIAMANTE 24.501 a 5.000</t>
  </si>
  <si>
    <t>DOCUMENTO INTERNACIONAL EXPRESSO - 45012INFINITE 41.001 a 1.500</t>
  </si>
  <si>
    <t>PACKET EXPRESS - 33170DIAMANTE 21.501 a 2.000</t>
  </si>
  <si>
    <t>PACKET STANDARD  - 33162DIAMANTE 24.501 a 5.000</t>
  </si>
  <si>
    <t>PACKET NOVAS FAIXAS - 33227DIAMANTE 21.501 a 2.000</t>
  </si>
  <si>
    <t>EXPORTA FÁCIL EXPRESSO - 45110DIAMANTE 21/2 Kg Adicional</t>
  </si>
  <si>
    <t>EXPORTA FÁCIL STANDARD - 45128DIAMANTE 21/2 Kg Adicional</t>
  </si>
  <si>
    <t>EXPORTA FÁCIL ECONÔMICO - 45209INFINITE 70 a 500</t>
  </si>
  <si>
    <t>DOCUMENTO INTERNACIONAL EXPRESSO - 45012INFINITE 41.501 a 2.000</t>
  </si>
  <si>
    <t>PACKET EXPRESS - 33170DIAMANTE 22.001 a 2.500</t>
  </si>
  <si>
    <t>PACKET STANDARD  - 33162DIAMANTE 21/2 Kg Adicional</t>
  </si>
  <si>
    <t>PACKET NOVAS FAIXAS - 33227DIAMANTE 22.001 a 2.500</t>
  </si>
  <si>
    <t>EXPORTA FÁCIL ECONÔMICO - 45209INFINITE 7501 a 1000</t>
  </si>
  <si>
    <t>PACKET EXPRESS - 33170DIAMANTE 22.501 a 3.000</t>
  </si>
  <si>
    <t>PACKET NOVAS FAIXAS - 33227DIAMANTE 22.501 a 3.000</t>
  </si>
  <si>
    <t>EXPORTA FÁCIL EXPRESSO - 45110DIAMANTE 30 a 500</t>
  </si>
  <si>
    <t>EXPORTA FÁCIL STANDARD - 45128DIAMANTE 30 a 500</t>
  </si>
  <si>
    <t>EXPORTA FÁCIL ECONÔMICO - 45209INFINITE 71001 a 1.500</t>
  </si>
  <si>
    <t>DOCUMENTO INTERNACIONAL EXPRESSO - 45012INFINITE 50 a 250</t>
  </si>
  <si>
    <t>PACKET EXPRESS - 33170DIAMANTE 23.001 a 3.500</t>
  </si>
  <si>
    <t>PACKET STANDARD  - 33162DIAMANTE 30 a 500</t>
  </si>
  <si>
    <t>PACKET NOVAS FAIXAS - 33227DIAMANTE 23.001 a 3.500</t>
  </si>
  <si>
    <t>EXPORTA FÁCIL EXPRESSO - 45110DIAMANTE 3501 a 1000</t>
  </si>
  <si>
    <t>EXPORTA FÁCIL STANDARD - 45128DIAMANTE 3501 a 1000</t>
  </si>
  <si>
    <t>EXPORTA FÁCIL ECONÔMICO - 45209INFINITE 71.501 a 2.000</t>
  </si>
  <si>
    <t>DOCUMENTO INTERNACIONAL EXPRESSO - 45012INFINITE 5251 a 500</t>
  </si>
  <si>
    <t>PACKET EXPRESS - 33170DIAMANTE 23.501 a 4.000</t>
  </si>
  <si>
    <t>PACKET STANDARD  - 33162DIAMANTE 3501 a 1000</t>
  </si>
  <si>
    <t>PACKET NOVAS FAIXAS - 33227DIAMANTE 23.501 a 4.000</t>
  </si>
  <si>
    <t>EXPORTA FÁCIL EXPRESSO - 45110DIAMANTE 31001 a 1.500</t>
  </si>
  <si>
    <t>EXPORTA FÁCIL STANDARD - 45128DIAMANTE 31001 a 1.500</t>
  </si>
  <si>
    <t>DOCUMENTO INTERNACIONAL EXPRESSO - 45012INFINITE 5501 a 1.000</t>
  </si>
  <si>
    <t>PACKET EXPRESS - 33170DIAMANTE 24.001 a 4.500</t>
  </si>
  <si>
    <t>PACKET STANDARD  - 33162DIAMANTE 31001 a 1.500</t>
  </si>
  <si>
    <t>PACKET NOVAS FAIXAS - 33227DIAMANTE 24.001 a 4.500</t>
  </si>
  <si>
    <t>EXPORTA FÁCIL EXPRESSO - 45110DIAMANTE 31.501 a 2.000</t>
  </si>
  <si>
    <t>EXPORTA FÁCIL STANDARD - 45128DIAMANTE 31.501 a 2.000</t>
  </si>
  <si>
    <t>EXPORTA FÁCIL ECONÔMICO - 45209INFINITE 80 a 500</t>
  </si>
  <si>
    <t>DOCUMENTO INTERNACIONAL EXPRESSO - 45012INFINITE 51.001 a 1.500</t>
  </si>
  <si>
    <t>PACKET EXPRESS - 33170DIAMANTE 24.501 a 5.000</t>
  </si>
  <si>
    <t>PACKET STANDARD  - 33162DIAMANTE 31.501 a 2.000</t>
  </si>
  <si>
    <t>PACKET NOVAS FAIXAS - 33227DIAMANTE 24.501 a 5.000</t>
  </si>
  <si>
    <t>EXPORTA FÁCIL EXPRESSO - 45110DIAMANTE 32.001 a 2.500</t>
  </si>
  <si>
    <t>EXPORTA FÁCIL STANDARD - 45128DIAMANTE 32.001 a 2.500</t>
  </si>
  <si>
    <t>EXPORTA FÁCIL ECONÔMICO - 45209INFINITE 8501 a 1000</t>
  </si>
  <si>
    <t>DOCUMENTO INTERNACIONAL EXPRESSO - 45012INFINITE 51.501 a 2.000</t>
  </si>
  <si>
    <t>PACKET EXPRESS - 33170DIAMANTE 21/2 Kg Adicional</t>
  </si>
  <si>
    <t>PACKET STANDARD  - 33162DIAMANTE 32.001 a 2.500</t>
  </si>
  <si>
    <t>PACKET NOVAS FAIXAS - 33227DIAMANTE 21/2 Kg Adicional</t>
  </si>
  <si>
    <t>EXPORTA FÁCIL EXPRESSO - 45110DIAMANTE 32.501 a 3.000</t>
  </si>
  <si>
    <t>EXPORTA FÁCIL STANDARD - 45128DIAMANTE 32.501 a 3.000</t>
  </si>
  <si>
    <t>EXPORTA FÁCIL ECONÔMICO - 45209INFINITE 81001 a 1.500</t>
  </si>
  <si>
    <t>PACKET STANDARD  - 33162DIAMANTE 32.501 a 3.000</t>
  </si>
  <si>
    <t>EXPORTA FÁCIL EXPRESSO - 45110DIAMANTE 33.001 a 3.500</t>
  </si>
  <si>
    <t>EXPORTA FÁCIL STANDARD - 45128DIAMANTE 33.001 a 3.500</t>
  </si>
  <si>
    <t>EXPORTA FÁCIL ECONÔMICO - 45209INFINITE 81.501 a 2.000</t>
  </si>
  <si>
    <t>DOCUMENTO INTERNACIONAL EXPRESSO - 45012INFINITE 60 a 250</t>
  </si>
  <si>
    <t>PACKET EXPRESS - 33170DIAMANTE 30 a 300</t>
  </si>
  <si>
    <t>PACKET STANDARD  - 33162DIAMANTE 33.001 a 3.500</t>
  </si>
  <si>
    <t>PACKET NOVAS FAIXAS - 33227DIAMANTE 30 a 200</t>
  </si>
  <si>
    <t>EXPORTA FÁCIL EXPRESSO - 45110DIAMANTE 33.501 a 4.000</t>
  </si>
  <si>
    <t>EXPORTA FÁCIL STANDARD - 45128DIAMANTE 33.501 a 4.000</t>
  </si>
  <si>
    <t>DOCUMENTO INTERNACIONAL EXPRESSO - 45012INFINITE 6251 a 500</t>
  </si>
  <si>
    <t>PACKET EXPRESS - 33170DIAMANTE 3301 a 500</t>
  </si>
  <si>
    <t>PACKET STANDARD  - 33162DIAMANTE 33.501 a 4.000</t>
  </si>
  <si>
    <t>PACKET NOVAS FAIXAS - 33227DIAMANTE 3201 a 500</t>
  </si>
  <si>
    <t>EXPORTA FÁCIL EXPRESSO - 45110DIAMANTE 34.001 a 4.500</t>
  </si>
  <si>
    <t>EXPORTA FÁCIL STANDARD - 45128DIAMANTE 34.001 a 4.500</t>
  </si>
  <si>
    <t>DOCUMENTO INTERNACIONAL EXPRESSO - 45012INFINITE 6501 a 1.000</t>
  </si>
  <si>
    <t>PACKET EXPRESS - 33170DIAMANTE 3501 a 1000</t>
  </si>
  <si>
    <t>PACKET STANDARD  - 33162DIAMANTE 34.001 a 4.500</t>
  </si>
  <si>
    <t>PACKET NOVAS FAIXAS - 33227DIAMANTE 3501 a 1000</t>
  </si>
  <si>
    <t>EXPORTA FÁCIL EXPRESSO - 45110DIAMANTE 34.501 a 5.000</t>
  </si>
  <si>
    <t>EXPORTA FÁCIL STANDARD - 45128DIAMANTE 34.501 a 5.000</t>
  </si>
  <si>
    <t>DOCUMENTO INTERNACIONAL EXPRESSO - 45012INFINITE 61.001 a 1.500</t>
  </si>
  <si>
    <t>PACKET EXPRESS - 33170DIAMANTE 31001 a 1.500</t>
  </si>
  <si>
    <t>PACKET STANDARD  - 33162DIAMANTE 34.501 a 5.000</t>
  </si>
  <si>
    <t>PACKET NOVAS FAIXAS - 33227DIAMANTE 31001 a 1.500</t>
  </si>
  <si>
    <t>EXPORTA FÁCIL EXPRESSO - 45110DIAMANTE 31/2 Kg Adicional</t>
  </si>
  <si>
    <t>EXPORTA FÁCIL STANDARD - 45128DIAMANTE 31/2 Kg Adicional</t>
  </si>
  <si>
    <t>DOCUMENTO INTERNACIONAL EXPRESSO - 45012INFINITE 61.501 a 2.000</t>
  </si>
  <si>
    <t>PACKET EXPRESS - 33170DIAMANTE 31.501 a 2.000</t>
  </si>
  <si>
    <t>PACKET STANDARD  - 33162DIAMANTE 31/2 Kg Adicional</t>
  </si>
  <si>
    <t>PACKET NOVAS FAIXAS - 33227DIAMANTE 31.501 a 2.000</t>
  </si>
  <si>
    <t>PACKET EXPRESS - 33170DIAMANTE 32.001 a 2.500</t>
  </si>
  <si>
    <t>PACKET NOVAS FAIXAS - 33227DIAMANTE 32.001 a 2.500</t>
  </si>
  <si>
    <t>EXPORTA FÁCIL EXPRESSO - 45110DIAMANTE 40 a 500</t>
  </si>
  <si>
    <t>EXPORTA FÁCIL STANDARD - 45128DIAMANTE 40 a 500</t>
  </si>
  <si>
    <t>DOCUMENTO INTERNACIONAL EXPRESSO - 45012INFINITE 70 a 250</t>
  </si>
  <si>
    <t>PACKET EXPRESS - 33170DIAMANTE 32.501 a 3.000</t>
  </si>
  <si>
    <t>PACKET STANDARD  - 33162DIAMANTE 40 a 500</t>
  </si>
  <si>
    <t>PACKET NOVAS FAIXAS - 33227DIAMANTE 32.501 a 3.000</t>
  </si>
  <si>
    <t>EXPORTA FÁCIL EXPRESSO - 45110DIAMANTE 4501 a 1000</t>
  </si>
  <si>
    <t>EXPORTA FÁCIL STANDARD - 45128DIAMANTE 4501 a 1000</t>
  </si>
  <si>
    <t>DOCUMENTO INTERNACIONAL EXPRESSO - 45012INFINITE 7251 a 500</t>
  </si>
  <si>
    <t>PACKET EXPRESS - 33170DIAMANTE 33.001 a 3.500</t>
  </si>
  <si>
    <t>PACKET STANDARD  - 33162DIAMANTE 4501 a 1000</t>
  </si>
  <si>
    <t>PACKET NOVAS FAIXAS - 33227DIAMANTE 33.001 a 3.500</t>
  </si>
  <si>
    <t>EXPORTA FÁCIL EXPRESSO - 45110DIAMANTE 41001 a 1.500</t>
  </si>
  <si>
    <t>EXPORTA FÁCIL STANDARD - 45128DIAMANTE 41001 a 1.500</t>
  </si>
  <si>
    <t>DOCUMENTO INTERNACIONAL EXPRESSO - 45012INFINITE 7501 a 1.000</t>
  </si>
  <si>
    <t>PACKET EXPRESS - 33170DIAMANTE 33.501 a 4.000</t>
  </si>
  <si>
    <t>PACKET STANDARD  - 33162DIAMANTE 41001 a 1.500</t>
  </si>
  <si>
    <t>PACKET NOVAS FAIXAS - 33227DIAMANTE 33.501 a 4.000</t>
  </si>
  <si>
    <t>EXPORTA FÁCIL EXPRESSO - 45110DIAMANTE 41.501 a 2.000</t>
  </si>
  <si>
    <t>EXPORTA FÁCIL STANDARD - 45128DIAMANTE 41.501 a 2.000</t>
  </si>
  <si>
    <t>DOCUMENTO INTERNACIONAL EXPRESSO - 45012INFINITE 71.001 a 1.500</t>
  </si>
  <si>
    <t>PACKET EXPRESS - 33170DIAMANTE 34.001 a 4.500</t>
  </si>
  <si>
    <t>PACKET STANDARD  - 33162DIAMANTE 41.501 a 2.000</t>
  </si>
  <si>
    <t>PACKET NOVAS FAIXAS - 33227DIAMANTE 34.001 a 4.500</t>
  </si>
  <si>
    <t>EXPORTA FÁCIL EXPRESSO - 45110DIAMANTE 42.001 a 2.500</t>
  </si>
  <si>
    <t>EXPORTA FÁCIL STANDARD - 45128DIAMANTE 42.001 a 2.500</t>
  </si>
  <si>
    <t>DOCUMENTO INTERNACIONAL EXPRESSO - 45012INFINITE 71.501 a 2.000</t>
  </si>
  <si>
    <t>PACKET EXPRESS - 33170DIAMANTE 34.501 a 5.000</t>
  </si>
  <si>
    <t>PACKET STANDARD  - 33162DIAMANTE 42.001 a 2.500</t>
  </si>
  <si>
    <t>PACKET NOVAS FAIXAS - 33227DIAMANTE 34.501 a 5.000</t>
  </si>
  <si>
    <t>EXPORTA FÁCIL EXPRESSO - 45110DIAMANTE 42.501 a 3.000</t>
  </si>
  <si>
    <t>EXPORTA FÁCIL STANDARD - 45128DIAMANTE 42.501 a 3.000</t>
  </si>
  <si>
    <t>PACKET EXPRESS - 33170DIAMANTE 31/2 Kg Adicional</t>
  </si>
  <si>
    <t>PACKET STANDARD  - 33162DIAMANTE 42.501 a 3.000</t>
  </si>
  <si>
    <t>PACKET NOVAS FAIXAS - 33227DIAMANTE 31/2 Kg Adicional</t>
  </si>
  <si>
    <t>EXPORTA FÁCIL EXPRESSO - 45110DIAMANTE 43.001 a 3.500</t>
  </si>
  <si>
    <t>EXPORTA FÁCIL STANDARD - 45128DIAMANTE 43.001 a 3.500</t>
  </si>
  <si>
    <t>DOCUMENTO INTERNACIONAL EXPRESSO - 45012INFINITE 80 a 250</t>
  </si>
  <si>
    <t>PACKET STANDARD  - 33162DIAMANTE 43.001 a 3.500</t>
  </si>
  <si>
    <t>EXPORTA FÁCIL EXPRESSO - 45110DIAMANTE 43.501 a 4.000</t>
  </si>
  <si>
    <t>EXPORTA FÁCIL STANDARD - 45128DIAMANTE 43.501 a 4.000</t>
  </si>
  <si>
    <t>DOCUMENTO INTERNACIONAL EXPRESSO - 45012INFINITE 8251 a 500</t>
  </si>
  <si>
    <t>PACKET EXPRESS - 33170DIAMANTE 40 a 300</t>
  </si>
  <si>
    <t>PACKET STANDARD  - 33162DIAMANTE 43.501 a 4.000</t>
  </si>
  <si>
    <t>PACKET NOVAS FAIXAS - 33227DIAMANTE 40 a 200</t>
  </si>
  <si>
    <t>EXPORTA FÁCIL EXPRESSO - 45110DIAMANTE 44.001 a 4.500</t>
  </si>
  <si>
    <t>EXPORTA FÁCIL STANDARD - 45128DIAMANTE 44.001 a 4.500</t>
  </si>
  <si>
    <t>DOCUMENTO INTERNACIONAL EXPRESSO - 45012INFINITE 8501 a 1.000</t>
  </si>
  <si>
    <t>PACKET EXPRESS - 33170DIAMANTE 4301 a 500</t>
  </si>
  <si>
    <t>PACKET STANDARD  - 33162DIAMANTE 44.001 a 4.500</t>
  </si>
  <si>
    <t>PACKET NOVAS FAIXAS - 33227DIAMANTE 4201 a 500</t>
  </si>
  <si>
    <t>EXPORTA FÁCIL EXPRESSO - 45110DIAMANTE 44.501 a 5.000</t>
  </si>
  <si>
    <t>EXPORTA FÁCIL STANDARD - 45128DIAMANTE 44.501 a 5.000</t>
  </si>
  <si>
    <t>DOCUMENTO INTERNACIONAL EXPRESSO - 45012INFINITE 81.001 a 1.500</t>
  </si>
  <si>
    <t>PACKET EXPRESS - 33170DIAMANTE 4501 a 1000</t>
  </si>
  <si>
    <t>PACKET STANDARD  - 33162DIAMANTE 44.501 a 5.000</t>
  </si>
  <si>
    <t>PACKET NOVAS FAIXAS - 33227DIAMANTE 4501 a 1000</t>
  </si>
  <si>
    <t>EXPORTA FÁCIL EXPRESSO - 45110DIAMANTE 41/2 Kg Adicional</t>
  </si>
  <si>
    <t>EXPORTA FÁCIL STANDARD - 45128DIAMANTE 41/2 Kg Adicional</t>
  </si>
  <si>
    <t>DOCUMENTO INTERNACIONAL EXPRESSO - 45012INFINITE 81.501 a 2.000</t>
  </si>
  <si>
    <t>PACKET EXPRESS - 33170DIAMANTE 41001 a 1.500</t>
  </si>
  <si>
    <t>PACKET STANDARD  - 33162DIAMANTE 41/2 Kg Adicional</t>
  </si>
  <si>
    <t>PACKET NOVAS FAIXAS - 33227DIAMANTE 41001 a 1.500</t>
  </si>
  <si>
    <t>PACKET EXPRESS - 33170DIAMANTE 41.501 a 2.000</t>
  </si>
  <si>
    <t>PACKET NOVAS FAIXAS - 33227DIAMANTE 41.501 a 2.000</t>
  </si>
  <si>
    <t>EXPORTA FÁCIL EXPRESSO - 45110INFINITE 10 a 500</t>
  </si>
  <si>
    <t>EXPORTA FÁCIL STANDARD - 45128INFINITE 10 a 500</t>
  </si>
  <si>
    <t>PACKET EXPRESS - 33170DIAMANTE 42.001 a 2.500</t>
  </si>
  <si>
    <t>PACKET STANDARD  - 33162INFINITE 10 a 500</t>
  </si>
  <si>
    <t>PACKET NOVAS FAIXAS - 33227DIAMANTE 42.001 a 2.500</t>
  </si>
  <si>
    <t>EXPORTA FÁCIL EXPRESSO - 45110INFINITE 1501 a 1000</t>
  </si>
  <si>
    <t>EXPORTA FÁCIL STANDARD - 45128INFINITE 1501 a 1000</t>
  </si>
  <si>
    <t>PACKET EXPRESS - 33170DIAMANTE 42.501 a 3.000</t>
  </si>
  <si>
    <t>PACKET STANDARD  - 33162INFINITE 1501 a 1000</t>
  </si>
  <si>
    <t>PACKET NOVAS FAIXAS - 33227DIAMANTE 42.501 a 3.000</t>
  </si>
  <si>
    <t>EXPORTA FÁCIL EXPRESSO - 45110INFINITE 11001 a 1.500</t>
  </si>
  <si>
    <t>EXPORTA FÁCIL STANDARD - 45128INFINITE 11001 a 1.500</t>
  </si>
  <si>
    <t>PACKET EXPRESS - 33170DIAMANTE 43.001 a 3.500</t>
  </si>
  <si>
    <t>PACKET STANDARD  - 33162INFINITE 11001 a 1.500</t>
  </si>
  <si>
    <t>PACKET NOVAS FAIXAS - 33227DIAMANTE 43.001 a 3.500</t>
  </si>
  <si>
    <t>EXPORTA FÁCIL EXPRESSO - 45110INFINITE 11.501 a 2.000</t>
  </si>
  <si>
    <t>EXPORTA FÁCIL STANDARD - 45128INFINITE 11.501 a 2.000</t>
  </si>
  <si>
    <t>PACKET EXPRESS - 33170DIAMANTE 43.501 a 4.000</t>
  </si>
  <si>
    <t>PACKET STANDARD  - 33162INFINITE 11.501 a 2.000</t>
  </si>
  <si>
    <t>PACKET NOVAS FAIXAS - 33227DIAMANTE 43.501 a 4.000</t>
  </si>
  <si>
    <t>EXPORTA FÁCIL EXPRESSO - 45110INFINITE 12.001 a 2.500</t>
  </si>
  <si>
    <t>EXPORTA FÁCIL STANDARD - 45128INFINITE 12.001 a 2.500</t>
  </si>
  <si>
    <t>PACKET EXPRESS - 33170DIAMANTE 44.001 a 4.500</t>
  </si>
  <si>
    <t>PACKET STANDARD  - 33162INFINITE 12.001 a 2.500</t>
  </si>
  <si>
    <t>PACKET NOVAS FAIXAS - 33227DIAMANTE 44.001 a 4.500</t>
  </si>
  <si>
    <t>EXPORTA FÁCIL EXPRESSO - 45110INFINITE 12.501 a 3.000</t>
  </si>
  <si>
    <t>EXPORTA FÁCIL STANDARD - 45128INFINITE 12.501 a 3.000</t>
  </si>
  <si>
    <t>PACKET EXPRESS - 33170DIAMANTE 44.501 a 5.000</t>
  </si>
  <si>
    <t>PACKET STANDARD  - 33162INFINITE 12.501 a 3.000</t>
  </si>
  <si>
    <t>PACKET NOVAS FAIXAS - 33227DIAMANTE 44.501 a 5.000</t>
  </si>
  <si>
    <t>EXPORTA FÁCIL EXPRESSO - 45110INFINITE 13.001 a 3.500</t>
  </si>
  <si>
    <t>EXPORTA FÁCIL STANDARD - 45128INFINITE 13.001 a 3.500</t>
  </si>
  <si>
    <t>PACKET EXPRESS - 33170DIAMANTE 41/2 Kg Adicional</t>
  </si>
  <si>
    <t>PACKET STANDARD  - 33162INFINITE 13.001 a 3.500</t>
  </si>
  <si>
    <t>PACKET NOVAS FAIXAS - 33227DIAMANTE 41/2 Kg Adicional</t>
  </si>
  <si>
    <t>EXPORTA FÁCIL EXPRESSO - 45110INFINITE 13.501 a 4.000</t>
  </si>
  <si>
    <t>EXPORTA FÁCIL STANDARD - 45128INFINITE 13.501 a 4.000</t>
  </si>
  <si>
    <t>PACKET STANDARD  - 33162INFINITE 13.501 a 4.000</t>
  </si>
  <si>
    <t>EXPORTA FÁCIL EXPRESSO - 45110INFINITE 14.001 a 4.500</t>
  </si>
  <si>
    <t>EXPORTA FÁCIL STANDARD - 45128INFINITE 14.001 a 4.500</t>
  </si>
  <si>
    <t>PACKET EXPRESS - 33170INFINITE 10 a 300</t>
  </si>
  <si>
    <t>PACKET STANDARD  - 33162INFINITE 14.001 a 4.500</t>
  </si>
  <si>
    <t>PACKET NOVAS FAIXAS - 33227INFINITE 10 a 200</t>
  </si>
  <si>
    <t>EXPORTA FÁCIL EXPRESSO - 45110INFINITE 14.501 a 5.000</t>
  </si>
  <si>
    <t>EXPORTA FÁCIL STANDARD - 45128INFINITE 14.501 a 5.000</t>
  </si>
  <si>
    <t>PACKET EXPRESS - 33170INFINITE 1301 a 500</t>
  </si>
  <si>
    <t>PACKET STANDARD  - 33162INFINITE 14.501 a 5.000</t>
  </si>
  <si>
    <t>PACKET NOVAS FAIXAS - 33227INFINITE 1201 a 500</t>
  </si>
  <si>
    <t>EXPORTA FÁCIL EXPRESSO - 45110INFINITE 11/2 Kg Adicional</t>
  </si>
  <si>
    <t>EXPORTA FÁCIL STANDARD - 45128INFINITE 11/2 Kg Adicional</t>
  </si>
  <si>
    <t>PACKET EXPRESS - 33170INFINITE 1501 a 1000</t>
  </si>
  <si>
    <t>PACKET STANDARD  - 33162INFINITE 11/2 Kg Adicional</t>
  </si>
  <si>
    <t>PACKET NOVAS FAIXAS - 33227INFINITE 1501 a 1000</t>
  </si>
  <si>
    <t>PACKET EXPRESS - 33170INFINITE 11001 a 1.500</t>
  </si>
  <si>
    <t>PACKET NOVAS FAIXAS - 33227INFINITE 11001 a 1.500</t>
  </si>
  <si>
    <t>EXPORTA FÁCIL EXPRESSO - 45110INFINITE 20 a 500</t>
  </si>
  <si>
    <t>EXPORTA FÁCIL STANDARD - 45128INFINITE 20 a 500</t>
  </si>
  <si>
    <t>PACKET EXPRESS - 33170INFINITE 11.501 a 2.000</t>
  </si>
  <si>
    <t>PACKET STANDARD  - 33162INFINITE 20 a 500</t>
  </si>
  <si>
    <t>PACKET NOVAS FAIXAS - 33227INFINITE 11.501 a 2.000</t>
  </si>
  <si>
    <t>EXPORTA FÁCIL EXPRESSO - 45110INFINITE 2501 a 1000</t>
  </si>
  <si>
    <t>EXPORTA FÁCIL STANDARD - 45128INFINITE 2501 a 1000</t>
  </si>
  <si>
    <t>PACKET EXPRESS - 33170INFINITE 12.001 a 2.500</t>
  </si>
  <si>
    <t>PACKET STANDARD  - 33162INFINITE 2501 a 1000</t>
  </si>
  <si>
    <t>PACKET NOVAS FAIXAS - 33227INFINITE 12.001 a 2.500</t>
  </si>
  <si>
    <t>EXPORTA FÁCIL EXPRESSO - 45110INFINITE 21001 a 1.500</t>
  </si>
  <si>
    <t>EXPORTA FÁCIL STANDARD - 45128INFINITE 21001 a 1.500</t>
  </si>
  <si>
    <t>PACKET EXPRESS - 33170INFINITE 12.501 a 3.000</t>
  </si>
  <si>
    <t>PACKET STANDARD  - 33162INFINITE 21001 a 1.500</t>
  </si>
  <si>
    <t>PACKET NOVAS FAIXAS - 33227INFINITE 12.501 a 3.000</t>
  </si>
  <si>
    <t>EXPORTA FÁCIL EXPRESSO - 45110INFINITE 21.501 a 2.000</t>
  </si>
  <si>
    <t>EXPORTA FÁCIL STANDARD - 45128INFINITE 21.501 a 2.000</t>
  </si>
  <si>
    <t>PACKET EXPRESS - 33170INFINITE 13.001 a 3.500</t>
  </si>
  <si>
    <t>PACKET STANDARD  - 33162INFINITE 21.501 a 2.000</t>
  </si>
  <si>
    <t>PACKET NOVAS FAIXAS - 33227INFINITE 13.001 a 3.500</t>
  </si>
  <si>
    <t>EXPORTA FÁCIL EXPRESSO - 45110INFINITE 22.001 a 2.500</t>
  </si>
  <si>
    <t>EXPORTA FÁCIL STANDARD - 45128INFINITE 22.001 a 2.500</t>
  </si>
  <si>
    <t>PACKET EXPRESS - 33170INFINITE 13.501 a 4.000</t>
  </si>
  <si>
    <t>PACKET STANDARD  - 33162INFINITE 22.001 a 2.500</t>
  </si>
  <si>
    <t>PACKET NOVAS FAIXAS - 33227INFINITE 13.501 a 4.000</t>
  </si>
  <si>
    <t>EXPORTA FÁCIL EXPRESSO - 45110INFINITE 22.501 a 3.000</t>
  </si>
  <si>
    <t>EXPORTA FÁCIL STANDARD - 45128INFINITE 22.501 a 3.000</t>
  </si>
  <si>
    <t>PACKET EXPRESS - 33170INFINITE 14.001 a 4.500</t>
  </si>
  <si>
    <t>PACKET STANDARD  - 33162INFINITE 22.501 a 3.000</t>
  </si>
  <si>
    <t>PACKET NOVAS FAIXAS - 33227INFINITE 14.001 a 4.500</t>
  </si>
  <si>
    <t>EXPORTA FÁCIL EXPRESSO - 45110INFINITE 23.001 a 3.500</t>
  </si>
  <si>
    <t>EXPORTA FÁCIL STANDARD - 45128INFINITE 23.001 a 3.500</t>
  </si>
  <si>
    <t>PACKET EXPRESS - 33170INFINITE 14.501 a 5.000</t>
  </si>
  <si>
    <t>PACKET STANDARD  - 33162INFINITE 23.001 a 3.500</t>
  </si>
  <si>
    <t>PACKET NOVAS FAIXAS - 33227INFINITE 14.501 a 5.000</t>
  </si>
  <si>
    <t>EXPORTA FÁCIL EXPRESSO - 45110INFINITE 23.501 a 4.000</t>
  </si>
  <si>
    <t>EXPORTA FÁCIL STANDARD - 45128INFINITE 23.501 a 4.000</t>
  </si>
  <si>
    <t>PACKET EXPRESS - 33170INFINITE 11/2 Kg Adicional</t>
  </si>
  <si>
    <t>PACKET STANDARD  - 33162INFINITE 23.501 a 4.000</t>
  </si>
  <si>
    <t>PACKET NOVAS FAIXAS - 33227INFINITE 11/2 Kg Adicional</t>
  </si>
  <si>
    <t>EXPORTA FÁCIL EXPRESSO - 45110INFINITE 24.001 a 4.500</t>
  </si>
  <si>
    <t>EXPORTA FÁCIL STANDARD - 45128INFINITE 24.001 a 4.500</t>
  </si>
  <si>
    <t>PACKET STANDARD  - 33162INFINITE 24.001 a 4.500</t>
  </si>
  <si>
    <t>EXPORTA FÁCIL EXPRESSO - 45110INFINITE 24.501 a 5.000</t>
  </si>
  <si>
    <t>EXPORTA FÁCIL STANDARD - 45128INFINITE 24.501 a 5.000</t>
  </si>
  <si>
    <t>PACKET EXPRESS - 33170INFINITE 20 a 300</t>
  </si>
  <si>
    <t>PACKET STANDARD  - 33162INFINITE 24.501 a 5.000</t>
  </si>
  <si>
    <t>PACKET NOVAS FAIXAS - 33227INFINITE 20 a 200</t>
  </si>
  <si>
    <t>EXPORTA FÁCIL EXPRESSO - 45110INFINITE 21/2 Kg Adicional</t>
  </si>
  <si>
    <t>EXPORTA FÁCIL STANDARD - 45128INFINITE 21/2 Kg Adicional</t>
  </si>
  <si>
    <t>PACKET EXPRESS - 33170INFINITE 2301 a 500</t>
  </si>
  <si>
    <t>PACKET STANDARD  - 33162INFINITE 21/2 Kg Adicional</t>
  </si>
  <si>
    <t>PACKET NOVAS FAIXAS - 33227INFINITE 2201 a 500</t>
  </si>
  <si>
    <t>PACKET EXPRESS - 33170INFINITE 2501 a 1000</t>
  </si>
  <si>
    <t>PACKET NOVAS FAIXAS - 33227INFINITE 2501 a 1000</t>
  </si>
  <si>
    <t>EXPORTA FÁCIL EXPRESSO - 45110INFINITE 30 a 500</t>
  </si>
  <si>
    <t>EXPORTA FÁCIL STANDARD - 45128INFINITE 30 a 500</t>
  </si>
  <si>
    <t>PACKET EXPRESS - 33170INFINITE 21001 a 1.500</t>
  </si>
  <si>
    <t>PACKET STANDARD  - 33162INFINITE 30 a 500</t>
  </si>
  <si>
    <t>PACKET NOVAS FAIXAS - 33227INFINITE 21001 a 1.500</t>
  </si>
  <si>
    <t>EXPORTA FÁCIL EXPRESSO - 45110INFINITE 3501 a 1000</t>
  </si>
  <si>
    <t>EXPORTA FÁCIL STANDARD - 45128INFINITE 3501 a 1000</t>
  </si>
  <si>
    <t>PACKET EXPRESS - 33170INFINITE 21.501 a 2.000</t>
  </si>
  <si>
    <t>PACKET STANDARD  - 33162INFINITE 3501 a 1000</t>
  </si>
  <si>
    <t>PACKET NOVAS FAIXAS - 33227INFINITE 21.501 a 2.000</t>
  </si>
  <si>
    <t>EXPORTA FÁCIL EXPRESSO - 45110INFINITE 31001 a 1.500</t>
  </si>
  <si>
    <t>EXPORTA FÁCIL STANDARD - 45128INFINITE 31001 a 1.500</t>
  </si>
  <si>
    <t>PACKET EXPRESS - 33170INFINITE 22.001 a 2.500</t>
  </si>
  <si>
    <t>PACKET STANDARD  - 33162INFINITE 31001 a 1.500</t>
  </si>
  <si>
    <t>PACKET NOVAS FAIXAS - 33227INFINITE 22.001 a 2.500</t>
  </si>
  <si>
    <t>EXPORTA FÁCIL EXPRESSO - 45110INFINITE 31.501 a 2.000</t>
  </si>
  <si>
    <t>EXPORTA FÁCIL STANDARD - 45128INFINITE 31.501 a 2.000</t>
  </si>
  <si>
    <t>PACKET EXPRESS - 33170INFINITE 22.501 a 3.000</t>
  </si>
  <si>
    <t>PACKET STANDARD  - 33162INFINITE 31.501 a 2.000</t>
  </si>
  <si>
    <t>PACKET NOVAS FAIXAS - 33227INFINITE 22.501 a 3.000</t>
  </si>
  <si>
    <t>EXPORTA FÁCIL EXPRESSO - 45110INFINITE 32.001 a 2.500</t>
  </si>
  <si>
    <t>EXPORTA FÁCIL STANDARD - 45128INFINITE 32.001 a 2.500</t>
  </si>
  <si>
    <t>PACKET EXPRESS - 33170INFINITE 23.001 a 3.500</t>
  </si>
  <si>
    <t>PACKET STANDARD  - 33162INFINITE 32.001 a 2.500</t>
  </si>
  <si>
    <t>PACKET NOVAS FAIXAS - 33227INFINITE 23.001 a 3.500</t>
  </si>
  <si>
    <t>EXPORTA FÁCIL EXPRESSO - 45110INFINITE 32.501 a 3.000</t>
  </si>
  <si>
    <t>EXPORTA FÁCIL STANDARD - 45128INFINITE 32.501 a 3.000</t>
  </si>
  <si>
    <t>PACKET EXPRESS - 33170INFINITE 23.501 a 4.000</t>
  </si>
  <si>
    <t>PACKET STANDARD  - 33162INFINITE 32.501 a 3.000</t>
  </si>
  <si>
    <t>PACKET NOVAS FAIXAS - 33227INFINITE 23.501 a 4.000</t>
  </si>
  <si>
    <t>EXPORTA FÁCIL EXPRESSO - 45110INFINITE 33.001 a 3.500</t>
  </si>
  <si>
    <t>EXPORTA FÁCIL STANDARD - 45128INFINITE 33.001 a 3.500</t>
  </si>
  <si>
    <t>PACKET EXPRESS - 33170INFINITE 24.001 a 4.500</t>
  </si>
  <si>
    <t>PACKET STANDARD  - 33162INFINITE 33.001 a 3.500</t>
  </si>
  <si>
    <t>PACKET NOVAS FAIXAS - 33227INFINITE 24.001 a 4.500</t>
  </si>
  <si>
    <t>EXPORTA FÁCIL EXPRESSO - 45110INFINITE 33.501 a 4.000</t>
  </si>
  <si>
    <t>EXPORTA FÁCIL STANDARD - 45128INFINITE 33.501 a 4.000</t>
  </si>
  <si>
    <t>PACKET EXPRESS - 33170INFINITE 24.501 a 5.000</t>
  </si>
  <si>
    <t>PACKET STANDARD  - 33162INFINITE 33.501 a 4.000</t>
  </si>
  <si>
    <t>PACKET NOVAS FAIXAS - 33227INFINITE 24.501 a 5.000</t>
  </si>
  <si>
    <t>EXPORTA FÁCIL EXPRESSO - 45110INFINITE 34.001 a 4.500</t>
  </si>
  <si>
    <t>EXPORTA FÁCIL STANDARD - 45128INFINITE 34.001 a 4.500</t>
  </si>
  <si>
    <t>PACKET EXPRESS - 33170INFINITE 21/2 Kg Adicional</t>
  </si>
  <si>
    <t>PACKET STANDARD  - 33162INFINITE 34.001 a 4.500</t>
  </si>
  <si>
    <t>PACKET NOVAS FAIXAS - 33227INFINITE 21/2 Kg Adicional</t>
  </si>
  <si>
    <t>EXPORTA FÁCIL EXPRESSO - 45110INFINITE 34.501 a 5.000</t>
  </si>
  <si>
    <t>EXPORTA FÁCIL STANDARD - 45128INFINITE 34.501 a 5.000</t>
  </si>
  <si>
    <t>PACKET STANDARD  - 33162INFINITE 34.501 a 5.000</t>
  </si>
  <si>
    <t>EXPORTA FÁCIL EXPRESSO - 45110INFINITE 31/2 Kg Adicional</t>
  </si>
  <si>
    <t>EXPORTA FÁCIL STANDARD - 45128INFINITE 31/2 Kg Adicional</t>
  </si>
  <si>
    <t>PACKET EXPRESS - 33170INFINITE 30 a 300</t>
  </si>
  <si>
    <t>PACKET STANDARD  - 33162INFINITE 31/2 Kg Adicional</t>
  </si>
  <si>
    <t>PACKET NOVAS FAIXAS - 33227INFINITE 30 a 200</t>
  </si>
  <si>
    <t>PACKET EXPRESS - 33170INFINITE 3301 a 500</t>
  </si>
  <si>
    <t>PACKET NOVAS FAIXAS - 33227INFINITE 3201 a 500</t>
  </si>
  <si>
    <t>EXPORTA FÁCIL EXPRESSO - 45110INFINITE 40 a 500</t>
  </si>
  <si>
    <t>EXPORTA FÁCIL STANDARD - 45128INFINITE 40 a 500</t>
  </si>
  <si>
    <t>PACKET EXPRESS - 33170INFINITE 3501 a 1000</t>
  </si>
  <si>
    <t>PACKET STANDARD  - 33162INFINITE 40 a 500</t>
  </si>
  <si>
    <t>PACKET NOVAS FAIXAS - 33227INFINITE 3501 a 1000</t>
  </si>
  <si>
    <t>EXPORTA FÁCIL EXPRESSO - 45110INFINITE 4501 a 1000</t>
  </si>
  <si>
    <t>EXPORTA FÁCIL STANDARD - 45128INFINITE 4501 a 1000</t>
  </si>
  <si>
    <t>PACKET EXPRESS - 33170INFINITE 31001 a 1.500</t>
  </si>
  <si>
    <t>PACKET STANDARD  - 33162INFINITE 4501 a 1000</t>
  </si>
  <si>
    <t>PACKET NOVAS FAIXAS - 33227INFINITE 31001 a 1.500</t>
  </si>
  <si>
    <t>EXPORTA FÁCIL EXPRESSO - 45110INFINITE 41001 a 1.500</t>
  </si>
  <si>
    <t>EXPORTA FÁCIL STANDARD - 45128INFINITE 41001 a 1.500</t>
  </si>
  <si>
    <t>PACKET EXPRESS - 33170INFINITE 31.501 a 2.000</t>
  </si>
  <si>
    <t>PACKET STANDARD  - 33162INFINITE 41001 a 1.500</t>
  </si>
  <si>
    <t>PACKET NOVAS FAIXAS - 33227INFINITE 31.501 a 2.000</t>
  </si>
  <si>
    <t>EXPORTA FÁCIL EXPRESSO - 45110INFINITE 41.501 a 2.000</t>
  </si>
  <si>
    <t>EXPORTA FÁCIL STANDARD - 45128INFINITE 41.501 a 2.000</t>
  </si>
  <si>
    <t>PACKET EXPRESS - 33170INFINITE 32.001 a 2.500</t>
  </si>
  <si>
    <t>PACKET STANDARD  - 33162INFINITE 41.501 a 2.000</t>
  </si>
  <si>
    <t>PACKET NOVAS FAIXAS - 33227INFINITE 32.001 a 2.500</t>
  </si>
  <si>
    <t>EXPORTA FÁCIL EXPRESSO - 45110INFINITE 42.001 a 2.500</t>
  </si>
  <si>
    <t>EXPORTA FÁCIL STANDARD - 45128INFINITE 42.001 a 2.500</t>
  </si>
  <si>
    <t>PACKET EXPRESS - 33170INFINITE 32.501 a 3.000</t>
  </si>
  <si>
    <t>PACKET STANDARD  - 33162INFINITE 42.001 a 2.500</t>
  </si>
  <si>
    <t>PACKET NOVAS FAIXAS - 33227INFINITE 32.501 a 3.000</t>
  </si>
  <si>
    <t>EXPORTA FÁCIL EXPRESSO - 45110INFINITE 42.501 a 3.000</t>
  </si>
  <si>
    <t>EXPORTA FÁCIL STANDARD - 45128INFINITE 42.501 a 3.000</t>
  </si>
  <si>
    <t>PACKET EXPRESS - 33170INFINITE 33.001 a 3.500</t>
  </si>
  <si>
    <t>PACKET STANDARD  - 33162INFINITE 42.501 a 3.000</t>
  </si>
  <si>
    <t>PACKET NOVAS FAIXAS - 33227INFINITE 33.001 a 3.500</t>
  </si>
  <si>
    <t>EXPORTA FÁCIL EXPRESSO - 45110INFINITE 43.001 a 3.500</t>
  </si>
  <si>
    <t>EXPORTA FÁCIL STANDARD - 45128INFINITE 43.001 a 3.500</t>
  </si>
  <si>
    <t>PACKET EXPRESS - 33170INFINITE 33.501 a 4.000</t>
  </si>
  <si>
    <t>PACKET STANDARD  - 33162INFINITE 43.001 a 3.500</t>
  </si>
  <si>
    <t>PACKET NOVAS FAIXAS - 33227INFINITE 33.501 a 4.000</t>
  </si>
  <si>
    <t>EXPORTA FÁCIL EXPRESSO - 45110INFINITE 43.501 a 4.000</t>
  </si>
  <si>
    <t>EXPORTA FÁCIL STANDARD - 45128INFINITE 43.501 a 4.000</t>
  </si>
  <si>
    <t>PACKET EXPRESS - 33170INFINITE 34.001 a 4.500</t>
  </si>
  <si>
    <t>PACKET STANDARD  - 33162INFINITE 43.501 a 4.000</t>
  </si>
  <si>
    <t>PACKET NOVAS FAIXAS - 33227INFINITE 34.001 a 4.500</t>
  </si>
  <si>
    <t>EXPORTA FÁCIL EXPRESSO - 45110INFINITE 44.001 a 4.500</t>
  </si>
  <si>
    <t>EXPORTA FÁCIL STANDARD - 45128INFINITE 44.001 a 4.500</t>
  </si>
  <si>
    <t>PACKET EXPRESS - 33170INFINITE 34.501 a 5.000</t>
  </si>
  <si>
    <t>PACKET STANDARD  - 33162INFINITE 44.001 a 4.500</t>
  </si>
  <si>
    <t>PACKET NOVAS FAIXAS - 33227INFINITE 34.501 a 5.000</t>
  </si>
  <si>
    <t>EXPORTA FÁCIL EXPRESSO - 45110INFINITE 44.501 a 5.000</t>
  </si>
  <si>
    <t>EXPORTA FÁCIL STANDARD - 45128INFINITE 44.501 a 5.000</t>
  </si>
  <si>
    <t>PACKET EXPRESS - 33170INFINITE 31/2 Kg Adicional</t>
  </si>
  <si>
    <t>PACKET STANDARD  - 33162INFINITE 44.501 a 5.000</t>
  </si>
  <si>
    <t>PACKET NOVAS FAIXAS - 33227INFINITE 31/2 Kg Adicional</t>
  </si>
  <si>
    <t>EXPORTA FÁCIL EXPRESSO - 45110INFINITE 41/2 Kg Adicional</t>
  </si>
  <si>
    <t>EXPORTA FÁCIL STANDARD - 45128INFINITE 41/2 Kg Adicional</t>
  </si>
  <si>
    <t>PACKET STANDARD  - 33162INFINITE 41/2 Kg Adicional</t>
  </si>
  <si>
    <t>PACKET EXPRESS - 33170INFINITE 40 a 300</t>
  </si>
  <si>
    <t>PACKET NOVAS FAIXAS - 33227INFINITE 40 a 200</t>
  </si>
  <si>
    <t>EXPORTA FÁCIL EXPRESSO - 45110INFINITE 50 a 500</t>
  </si>
  <si>
    <t>EXPORTA FÁCIL STANDARD - 45128INFINITE 50 a 500</t>
  </si>
  <si>
    <t>PACKET EXPRESS - 33170INFINITE 4301 a 500</t>
  </si>
  <si>
    <t>PACKET STANDARD  - 33162INFINITE 50 a 500</t>
  </si>
  <si>
    <t>PACKET NOVAS FAIXAS - 33227INFINITE 4201 a 500</t>
  </si>
  <si>
    <t>EXPORTA FÁCIL EXPRESSO - 45110INFINITE 5501 a 1000</t>
  </si>
  <si>
    <t>EXPORTA FÁCIL STANDARD - 45128INFINITE 5501 a 1000</t>
  </si>
  <si>
    <t>PACKET EXPRESS - 33170INFINITE 4501 a 1000</t>
  </si>
  <si>
    <t>PACKET STANDARD  - 33162INFINITE 5501 a 1000</t>
  </si>
  <si>
    <t>PACKET NOVAS FAIXAS - 33227INFINITE 4501 a 1000</t>
  </si>
  <si>
    <t>EXPORTA FÁCIL EXPRESSO - 45110INFINITE 51001 a 1.500</t>
  </si>
  <si>
    <t>EXPORTA FÁCIL STANDARD - 45128INFINITE 51001 a 1.500</t>
  </si>
  <si>
    <t>PACKET EXPRESS - 33170INFINITE 41001 a 1.500</t>
  </si>
  <si>
    <t>PACKET STANDARD  - 33162INFINITE 51001 a 1.500</t>
  </si>
  <si>
    <t>PACKET NOVAS FAIXAS - 33227INFINITE 41001 a 1.500</t>
  </si>
  <si>
    <t>EXPORTA FÁCIL EXPRESSO - 45110INFINITE 51.501 a 2.000</t>
  </si>
  <si>
    <t>EXPORTA FÁCIL STANDARD - 45128INFINITE 51.501 a 2.000</t>
  </si>
  <si>
    <t>PACKET EXPRESS - 33170INFINITE 41.501 a 2.000</t>
  </si>
  <si>
    <t>PACKET STANDARD  - 33162INFINITE 51.501 a 2.000</t>
  </si>
  <si>
    <t>PACKET NOVAS FAIXAS - 33227INFINITE 41.501 a 2.000</t>
  </si>
  <si>
    <t>EXPORTA FÁCIL EXPRESSO - 45110INFINITE 52.001 a 2.500</t>
  </si>
  <si>
    <t>EXPORTA FÁCIL STANDARD - 45128INFINITE 52.001 a 2.500</t>
  </si>
  <si>
    <t>PACKET EXPRESS - 33170INFINITE 42.001 a 2.500</t>
  </si>
  <si>
    <t>PACKET STANDARD  - 33162INFINITE 52.001 a 2.500</t>
  </si>
  <si>
    <t>PACKET NOVAS FAIXAS - 33227INFINITE 42.001 a 2.500</t>
  </si>
  <si>
    <t>EXPORTA FÁCIL EXPRESSO - 45110INFINITE 52.501 a 3.000</t>
  </si>
  <si>
    <t>EXPORTA FÁCIL STANDARD - 45128INFINITE 52.501 a 3.000</t>
  </si>
  <si>
    <t>PACKET EXPRESS - 33170INFINITE 42.501 a 3.000</t>
  </si>
  <si>
    <t>PACKET STANDARD  - 33162INFINITE 52.501 a 3.000</t>
  </si>
  <si>
    <t>PACKET NOVAS FAIXAS - 33227INFINITE 42.501 a 3.000</t>
  </si>
  <si>
    <t>EXPORTA FÁCIL EXPRESSO - 45110INFINITE 53.001 a 3.500</t>
  </si>
  <si>
    <t>EXPORTA FÁCIL STANDARD - 45128INFINITE 53.001 a 3.500</t>
  </si>
  <si>
    <t>PACKET EXPRESS - 33170INFINITE 43.001 a 3.500</t>
  </si>
  <si>
    <t>PACKET STANDARD  - 33162INFINITE 53.001 a 3.500</t>
  </si>
  <si>
    <t>PACKET NOVAS FAIXAS - 33227INFINITE 43.001 a 3.500</t>
  </si>
  <si>
    <t>EXPORTA FÁCIL EXPRESSO - 45110INFINITE 53.501 a 4.000</t>
  </si>
  <si>
    <t>EXPORTA FÁCIL STANDARD - 45128INFINITE 53.501 a 4.000</t>
  </si>
  <si>
    <t>PACKET EXPRESS - 33170INFINITE 43.501 a 4.000</t>
  </si>
  <si>
    <t>PACKET STANDARD  - 33162INFINITE 53.501 a 4.000</t>
  </si>
  <si>
    <t>PACKET NOVAS FAIXAS - 33227INFINITE 43.501 a 4.000</t>
  </si>
  <si>
    <t>EXPORTA FÁCIL EXPRESSO - 45110INFINITE 54.001 a 4.500</t>
  </si>
  <si>
    <t>EXPORTA FÁCIL STANDARD - 45128INFINITE 54.001 a 4.500</t>
  </si>
  <si>
    <t>PACKET EXPRESS - 33170INFINITE 44.001 a 4.500</t>
  </si>
  <si>
    <t>PACKET STANDARD  - 33162INFINITE 54.001 a 4.500</t>
  </si>
  <si>
    <t>PACKET NOVAS FAIXAS - 33227INFINITE 44.001 a 4.500</t>
  </si>
  <si>
    <t>EXPORTA FÁCIL EXPRESSO - 45110INFINITE 54.501 a 5.000</t>
  </si>
  <si>
    <t>EXPORTA FÁCIL STANDARD - 45128INFINITE 54.501 a 5.000</t>
  </si>
  <si>
    <t>PACKET EXPRESS - 33170INFINITE 44.501 a 5.000</t>
  </si>
  <si>
    <t>PACKET STANDARD  - 33162INFINITE 54.501 a 5.000</t>
  </si>
  <si>
    <t>PACKET NOVAS FAIXAS - 33227INFINITE 44.501 a 5.000</t>
  </si>
  <si>
    <t>EXPORTA FÁCIL EXPRESSO - 45110INFINITE 51/2 Kg Adicional</t>
  </si>
  <si>
    <t>EXPORTA FÁCIL STANDARD - 45128INFINITE 51/2 Kg Adicional</t>
  </si>
  <si>
    <t>PACKET EXPRESS - 33170INFINITE 41/2 Kg Adicional</t>
  </si>
  <si>
    <t>PACKET STANDARD  - 33162INFINITE 51/2 Kg Adicional</t>
  </si>
  <si>
    <t>PACKET NOVAS FAIXAS - 33227INFINITE 41/2 Kg Adicional</t>
  </si>
  <si>
    <t>EXPORTA FÁCIL EXPRESSO - 45110INFINITE 60 a 500</t>
  </si>
  <si>
    <t>EXPORTA FÁCIL STANDARD - 45128INFINITE 60 a 500</t>
  </si>
  <si>
    <t>PACKET EXPRESS - 33170INFINITE 50 a 300</t>
  </si>
  <si>
    <t>PACKET STANDARD  - 33162INFINITE 60 a 500</t>
  </si>
  <si>
    <t>PACKET NOVAS FAIXAS - 33227INFINITE 50 a 200</t>
  </si>
  <si>
    <t>EXPORTA FÁCIL EXPRESSO - 45110INFINITE 6501 a 1000</t>
  </si>
  <si>
    <t>EXPORTA FÁCIL STANDARD - 45128INFINITE 6501 a 1000</t>
  </si>
  <si>
    <t>PACKET EXPRESS - 33170INFINITE 5301 a 500</t>
  </si>
  <si>
    <t>PACKET STANDARD  - 33162INFINITE 6501 a 1000</t>
  </si>
  <si>
    <t>PACKET NOVAS FAIXAS - 33227INFINITE 5201 a 500</t>
  </si>
  <si>
    <t>EXPORTA FÁCIL EXPRESSO - 45110INFINITE 61001 a 1.500</t>
  </si>
  <si>
    <t>EXPORTA FÁCIL STANDARD - 45128INFINITE 61001 a 1.500</t>
  </si>
  <si>
    <t>PACKET EXPRESS - 33170INFINITE 5501 a 1000</t>
  </si>
  <si>
    <t>PACKET STANDARD  - 33162INFINITE 61001 a 1.500</t>
  </si>
  <si>
    <t>PACKET NOVAS FAIXAS - 33227INFINITE 5501 a 1000</t>
  </si>
  <si>
    <t>EXPORTA FÁCIL EXPRESSO - 45110INFINITE 61.501 a 2.000</t>
  </si>
  <si>
    <t>EXPORTA FÁCIL STANDARD - 45128INFINITE 61.501 a 2.000</t>
  </si>
  <si>
    <t>PACKET EXPRESS - 33170INFINITE 51001 a 1.500</t>
  </si>
  <si>
    <t>PACKET STANDARD  - 33162INFINITE 61.501 a 2.000</t>
  </si>
  <si>
    <t>PACKET NOVAS FAIXAS - 33227INFINITE 51001 a 1.500</t>
  </si>
  <si>
    <t>EXPORTA FÁCIL EXPRESSO - 45110INFINITE 62.001 a 2.500</t>
  </si>
  <si>
    <t>EXPORTA FÁCIL STANDARD - 45128INFINITE 62.001 a 2.500</t>
  </si>
  <si>
    <t>PACKET EXPRESS - 33170INFINITE 51.501 a 2.000</t>
  </si>
  <si>
    <t>PACKET STANDARD  - 33162INFINITE 62.001 a 2.500</t>
  </si>
  <si>
    <t>PACKET NOVAS FAIXAS - 33227INFINITE 51.501 a 2.000</t>
  </si>
  <si>
    <t>EXPORTA FÁCIL EXPRESSO - 45110INFINITE 62.501 a 3.000</t>
  </si>
  <si>
    <t>EXPORTA FÁCIL STANDARD - 45128INFINITE 62.501 a 3.000</t>
  </si>
  <si>
    <t>PACKET EXPRESS - 33170INFINITE 52.001 a 2.500</t>
  </si>
  <si>
    <t>PACKET STANDARD  - 33162INFINITE 62.501 a 3.000</t>
  </si>
  <si>
    <t>PACKET NOVAS FAIXAS - 33227INFINITE 52.001 a 2.500</t>
  </si>
  <si>
    <t>EXPORTA FÁCIL EXPRESSO - 45110INFINITE 63.001 a 3.500</t>
  </si>
  <si>
    <t>EXPORTA FÁCIL STANDARD - 45128INFINITE 63.001 a 3.500</t>
  </si>
  <si>
    <t>PACKET EXPRESS - 33170INFINITE 52.501 a 3.000</t>
  </si>
  <si>
    <t>PACKET STANDARD  - 33162INFINITE 63.001 a 3.500</t>
  </si>
  <si>
    <t>PACKET NOVAS FAIXAS - 33227INFINITE 52.501 a 3.000</t>
  </si>
  <si>
    <t>EXPORTA FÁCIL EXPRESSO - 45110INFINITE 63.501 a 4.000</t>
  </si>
  <si>
    <t>EXPORTA FÁCIL STANDARD - 45128INFINITE 63.501 a 4.000</t>
  </si>
  <si>
    <t>PACKET EXPRESS - 33170INFINITE 53.001 a 3.500</t>
  </si>
  <si>
    <t>PACKET STANDARD  - 33162INFINITE 63.501 a 4.000</t>
  </si>
  <si>
    <t>PACKET NOVAS FAIXAS - 33227INFINITE 53.001 a 3.500</t>
  </si>
  <si>
    <t>EXPORTA FÁCIL EXPRESSO - 45110INFINITE 64.001 a 4.500</t>
  </si>
  <si>
    <t>EXPORTA FÁCIL STANDARD - 45128INFINITE 64.001 a 4.500</t>
  </si>
  <si>
    <t>PACKET EXPRESS - 33170INFINITE 53.501 a 4.000</t>
  </si>
  <si>
    <t>PACKET STANDARD  - 33162INFINITE 64.001 a 4.500</t>
  </si>
  <si>
    <t>PACKET NOVAS FAIXAS - 33227INFINITE 53.501 a 4.000</t>
  </si>
  <si>
    <t>EXPORTA FÁCIL EXPRESSO - 45110INFINITE 64.501 a 5.000</t>
  </si>
  <si>
    <t>EXPORTA FÁCIL STANDARD - 45128INFINITE 64.501 a 5.000</t>
  </si>
  <si>
    <t>PACKET EXPRESS - 33170INFINITE 54.001 a 4.500</t>
  </si>
  <si>
    <t>PACKET STANDARD  - 33162INFINITE 64.501 a 5.000</t>
  </si>
  <si>
    <t>PACKET NOVAS FAIXAS - 33227INFINITE 54.001 a 4.500</t>
  </si>
  <si>
    <t>EXPORTA FÁCIL EXPRESSO - 45110INFINITE 61/2 Kg Adicional</t>
  </si>
  <si>
    <t>EXPORTA FÁCIL STANDARD - 45128INFINITE 61/2 Kg Adicional</t>
  </si>
  <si>
    <t>PACKET EXPRESS - 33170INFINITE 54.501 a 5.000</t>
  </si>
  <si>
    <t>PACKET STANDARD  - 33162INFINITE 61/2 Kg Adicional</t>
  </si>
  <si>
    <t>PACKET NOVAS FAIXAS - 33227INFINITE 54.501 a 5.000</t>
  </si>
  <si>
    <t>PACKET EXPRESS - 33170INFINITE 51/2 Kg Adicional</t>
  </si>
  <si>
    <t>PACKET NOVAS FAIXAS - 33227INFINITE 51/2 Kg Adicional</t>
  </si>
  <si>
    <t>EXPORTA FÁCIL EXPRESSO - 45110INFINITE 70 a 500</t>
  </si>
  <si>
    <t>EXPORTA FÁCIL STANDARD - 45128INFINITE 70 a 500</t>
  </si>
  <si>
    <t>PACKET STANDARD  - 33162INFINITE 70 a 500</t>
  </si>
  <si>
    <t>EXPORTA FÁCIL EXPRESSO - 45110INFINITE 7501 a 1000</t>
  </si>
  <si>
    <t>EXPORTA FÁCIL STANDARD - 45128INFINITE 7501 a 1000</t>
  </si>
  <si>
    <t>PACKET EXPRESS - 33170INFINITE 60 a 300</t>
  </si>
  <si>
    <t>PACKET STANDARD  - 33162INFINITE 7501 a 1000</t>
  </si>
  <si>
    <t>PACKET NOVAS FAIXAS - 33227INFINITE 60 a 200</t>
  </si>
  <si>
    <t>EXPORTA FÁCIL EXPRESSO - 45110INFINITE 71001 a 1.500</t>
  </si>
  <si>
    <t>EXPORTA FÁCIL STANDARD - 45128INFINITE 71001 a 1.500</t>
  </si>
  <si>
    <t>PACKET EXPRESS - 33170INFINITE 6301 a 500</t>
  </si>
  <si>
    <t>PACKET STANDARD  - 33162INFINITE 71001 a 1.500</t>
  </si>
  <si>
    <t>PACKET NOVAS FAIXAS - 33227INFINITE 6201 a 500</t>
  </si>
  <si>
    <t>EXPORTA FÁCIL EXPRESSO - 45110INFINITE 71.501 a 2.000</t>
  </si>
  <si>
    <t>EXPORTA FÁCIL STANDARD - 45128INFINITE 71.501 a 2.000</t>
  </si>
  <si>
    <t>PACKET EXPRESS - 33170INFINITE 6501 a 1000</t>
  </si>
  <si>
    <t>PACKET STANDARD  - 33162INFINITE 71.501 a 2.000</t>
  </si>
  <si>
    <t>PACKET NOVAS FAIXAS - 33227INFINITE 6501 a 1000</t>
  </si>
  <si>
    <t>EXPORTA FÁCIL EXPRESSO - 45110INFINITE 72.001 a 2.500</t>
  </si>
  <si>
    <t>EXPORTA FÁCIL STANDARD - 45128INFINITE 72.001 a 2.500</t>
  </si>
  <si>
    <t>PACKET EXPRESS - 33170INFINITE 61001 a 1.500</t>
  </si>
  <si>
    <t>PACKET STANDARD  - 33162INFINITE 72.001 a 2.500</t>
  </si>
  <si>
    <t>PACKET NOVAS FAIXAS - 33227INFINITE 61001 a 1.500</t>
  </si>
  <si>
    <t>EXPORTA FÁCIL EXPRESSO - 45110INFINITE 72.501 a 3.000</t>
  </si>
  <si>
    <t>EXPORTA FÁCIL STANDARD - 45128INFINITE 72.501 a 3.000</t>
  </si>
  <si>
    <t>PACKET EXPRESS - 33170INFINITE 61.501 a 2.000</t>
  </si>
  <si>
    <t>PACKET STANDARD  - 33162INFINITE 72.501 a 3.000</t>
  </si>
  <si>
    <t>PACKET NOVAS FAIXAS - 33227INFINITE 61.501 a 2.000</t>
  </si>
  <si>
    <t>EXPORTA FÁCIL EXPRESSO - 45110INFINITE 73.001 a 3.500</t>
  </si>
  <si>
    <t>EXPORTA FÁCIL STANDARD - 45128INFINITE 73.001 a 3.500</t>
  </si>
  <si>
    <t>PACKET EXPRESS - 33170INFINITE 62.001 a 2.500</t>
  </si>
  <si>
    <t>PACKET STANDARD  - 33162INFINITE 73.001 a 3.500</t>
  </si>
  <si>
    <t>PACKET NOVAS FAIXAS - 33227INFINITE 62.001 a 2.500</t>
  </si>
  <si>
    <t>EXPORTA FÁCIL EXPRESSO - 45110INFINITE 73.501 a 4.000</t>
  </si>
  <si>
    <t>EXPORTA FÁCIL STANDARD - 45128INFINITE 73.501 a 4.000</t>
  </si>
  <si>
    <t>PACKET EXPRESS - 33170INFINITE 62.501 a 3.000</t>
  </si>
  <si>
    <t>PACKET STANDARD  - 33162INFINITE 73.501 a 4.000</t>
  </si>
  <si>
    <t>PACKET NOVAS FAIXAS - 33227INFINITE 62.501 a 3.000</t>
  </si>
  <si>
    <t>EXPORTA FÁCIL EXPRESSO - 45110INFINITE 74.001 a 4.500</t>
  </si>
  <si>
    <t>EXPORTA FÁCIL STANDARD - 45128INFINITE 74.001 a 4.500</t>
  </si>
  <si>
    <t>PACKET EXPRESS - 33170INFINITE 63.001 a 3.500</t>
  </si>
  <si>
    <t>PACKET STANDARD  - 33162INFINITE 74.001 a 4.500</t>
  </si>
  <si>
    <t>PACKET NOVAS FAIXAS - 33227INFINITE 63.001 a 3.500</t>
  </si>
  <si>
    <t>EXPORTA FÁCIL EXPRESSO - 45110INFINITE 74.501 a 5.000</t>
  </si>
  <si>
    <t>EXPORTA FÁCIL STANDARD - 45128INFINITE 74.501 a 5.000</t>
  </si>
  <si>
    <t>PACKET EXPRESS - 33170INFINITE 63.501 a 4.000</t>
  </si>
  <si>
    <t>PACKET STANDARD  - 33162INFINITE 74.501 a 5.000</t>
  </si>
  <si>
    <t>PACKET NOVAS FAIXAS - 33227INFINITE 63.501 a 4.000</t>
  </si>
  <si>
    <t>EXPORTA FÁCIL EXPRESSO - 45110INFINITE 71/2 Kg Adicional</t>
  </si>
  <si>
    <t>EXPORTA FÁCIL STANDARD - 45128INFINITE 71/2 Kg Adicional</t>
  </si>
  <si>
    <t>PACKET EXPRESS - 33170INFINITE 64.001 a 4.500</t>
  </si>
  <si>
    <t>PACKET STANDARD  - 33162INFINITE 71/2 Kg Adicional</t>
  </si>
  <si>
    <t>PACKET NOVAS FAIXAS - 33227INFINITE 64.001 a 4.500</t>
  </si>
  <si>
    <t>PACKET EXPRESS - 33170INFINITE 64.501 a 5.000</t>
  </si>
  <si>
    <t>PACKET NOVAS FAIXAS - 33227INFINITE 64.501 a 5.000</t>
  </si>
  <si>
    <t>EXPORTA FÁCIL EXPRESSO - 45110INFINITE 80 a 500</t>
  </si>
  <si>
    <t>EXPORTA FÁCIL STANDARD - 45128INFINITE 80 a 500</t>
  </si>
  <si>
    <t>PACKET EXPRESS - 33170INFINITE 61/2 Kg Adicional</t>
  </si>
  <si>
    <t>PACKET STANDARD  - 33162INFINITE 80 a 500</t>
  </si>
  <si>
    <t>PACKET NOVAS FAIXAS - 33227INFINITE 61/2 Kg Adicional</t>
  </si>
  <si>
    <t>EXPORTA FÁCIL EXPRESSO - 45110INFINITE 8501 a 1000</t>
  </si>
  <si>
    <t>EXPORTA FÁCIL STANDARD - 45128INFINITE 8501 a 1000</t>
  </si>
  <si>
    <t>PACKET STANDARD  - 33162INFINITE 8501 a 1000</t>
  </si>
  <si>
    <t>EXPORTA FÁCIL EXPRESSO - 45110INFINITE 81001 a 1.500</t>
  </si>
  <si>
    <t>EXPORTA FÁCIL STANDARD - 45128INFINITE 81001 a 1.500</t>
  </si>
  <si>
    <t>PACKET EXPRESS - 33170INFINITE 70 a 300</t>
  </si>
  <si>
    <t>PACKET STANDARD  - 33162INFINITE 81001 a 1.500</t>
  </si>
  <si>
    <t>PACKET NOVAS FAIXAS - 33227INFINITE 70 a 200</t>
  </si>
  <si>
    <t>EXPORTA FÁCIL EXPRESSO - 45110INFINITE 81.501 a 2.000</t>
  </si>
  <si>
    <t>EXPORTA FÁCIL STANDARD - 45128INFINITE 81.501 a 2.000</t>
  </si>
  <si>
    <t>PACKET EXPRESS - 33170INFINITE 7301 a 500</t>
  </si>
  <si>
    <t>PACKET STANDARD  - 33162INFINITE 81.501 a 2.000</t>
  </si>
  <si>
    <t>PACKET NOVAS FAIXAS - 33227INFINITE 7201 a 500</t>
  </si>
  <si>
    <t>EXPORTA FÁCIL EXPRESSO - 45110INFINITE 82.001 a 2.500</t>
  </si>
  <si>
    <t>EXPORTA FÁCIL STANDARD - 45128INFINITE 82.001 a 2.500</t>
  </si>
  <si>
    <t>PACKET EXPRESS - 33170INFINITE 7501 a 1000</t>
  </si>
  <si>
    <t>PACKET STANDARD  - 33162INFINITE 82.001 a 2.500</t>
  </si>
  <si>
    <t>PACKET NOVAS FAIXAS - 33227INFINITE 7501 a 1000</t>
  </si>
  <si>
    <t>EXPORTA FÁCIL EXPRESSO - 45110INFINITE 82.501 a 3.000</t>
  </si>
  <si>
    <t>EXPORTA FÁCIL STANDARD - 45128INFINITE 82.501 a 3.000</t>
  </si>
  <si>
    <t>PACKET EXPRESS - 33170INFINITE 71001 a 1.500</t>
  </si>
  <si>
    <t>PACKET STANDARD  - 33162INFINITE 82.501 a 3.000</t>
  </si>
  <si>
    <t>PACKET NOVAS FAIXAS - 33227INFINITE 71001 a 1.500</t>
  </si>
  <si>
    <t>EXPORTA FÁCIL EXPRESSO - 45110INFINITE 83.001 a 3.500</t>
  </si>
  <si>
    <t>EXPORTA FÁCIL STANDARD - 45128INFINITE 83.001 a 3.500</t>
  </si>
  <si>
    <t>PACKET EXPRESS - 33170INFINITE 71.501 a 2.000</t>
  </si>
  <si>
    <t>PACKET STANDARD  - 33162INFINITE 83.001 a 3.500</t>
  </si>
  <si>
    <t>PACKET NOVAS FAIXAS - 33227INFINITE 71.501 a 2.000</t>
  </si>
  <si>
    <t>EXPORTA FÁCIL EXPRESSO - 45110INFINITE 83.501 a 4.000</t>
  </si>
  <si>
    <t>EXPORTA FÁCIL STANDARD - 45128INFINITE 83.501 a 4.000</t>
  </si>
  <si>
    <t>PACKET EXPRESS - 33170INFINITE 72.001 a 2.500</t>
  </si>
  <si>
    <t>PACKET STANDARD  - 33162INFINITE 83.501 a 4.000</t>
  </si>
  <si>
    <t>PACKET NOVAS FAIXAS - 33227INFINITE 72.001 a 2.500</t>
  </si>
  <si>
    <t>EXPORTA FÁCIL EXPRESSO - 45110INFINITE 84.001 a 4.500</t>
  </si>
  <si>
    <t>EXPORTA FÁCIL STANDARD - 45128INFINITE 84.001 a 4.500</t>
  </si>
  <si>
    <t>PACKET EXPRESS - 33170INFINITE 72.501 a 3.000</t>
  </si>
  <si>
    <t>PACKET STANDARD  - 33162INFINITE 84.001 a 4.500</t>
  </si>
  <si>
    <t>PACKET NOVAS FAIXAS - 33227INFINITE 72.501 a 3.000</t>
  </si>
  <si>
    <t>EXPORTA FÁCIL EXPRESSO - 45110INFINITE 84.501 a 5.000</t>
  </si>
  <si>
    <t>EXPORTA FÁCIL STANDARD - 45128INFINITE 84.501 a 5.000</t>
  </si>
  <si>
    <t>PACKET EXPRESS - 33170INFINITE 73.001 a 3.500</t>
  </si>
  <si>
    <t>PACKET STANDARD  - 33162INFINITE 84.501 a 5.000</t>
  </si>
  <si>
    <t>PACKET NOVAS FAIXAS - 33227INFINITE 73.001 a 3.500</t>
  </si>
  <si>
    <t>EXPORTA FÁCIL EXPRESSO - 45110INFINITE 81/2 Kg Adicional</t>
  </si>
  <si>
    <t>EXPORTA FÁCIL STANDARD - 45128INFINITE 81/2 Kg Adicional</t>
  </si>
  <si>
    <t>PACKET EXPRESS - 33170INFINITE 73.501 a 4.000</t>
  </si>
  <si>
    <t>PACKET STANDARD  - 33162INFINITE 81/2 Kg Adicional</t>
  </si>
  <si>
    <t>PACKET NOVAS FAIXAS - 33227INFINITE 73.501 a 4.000</t>
  </si>
  <si>
    <t>PACKET EXPRESS - 33170INFINITE 74.001 a 4.500</t>
  </si>
  <si>
    <t>PACKET NOVAS FAIXAS - 33227INFINITE 74.001 a 4.500</t>
  </si>
  <si>
    <t>PACKET EXPRESS - 33170INFINITE 74.501 a 5.000</t>
  </si>
  <si>
    <t>PACKET NOVAS FAIXAS - 33227INFINITE 74.501 a 5.000</t>
  </si>
  <si>
    <t>PACKET EXPRESS - 33170INFINITE 71/2 Kg Adicional</t>
  </si>
  <si>
    <t>PACKET NOVAS FAIXAS - 33227INFINITE 71/2 Kg Adicional</t>
  </si>
  <si>
    <t>PACKET EXPRESS - 33170INFINITE 80 a 300</t>
  </si>
  <si>
    <t>PACKET NOVAS FAIXAS - 33227INFINITE 80 a 200</t>
  </si>
  <si>
    <t>PACKET EXPRESS - 33170INFINITE 8301 a 500</t>
  </si>
  <si>
    <t>PACKET NOVAS FAIXAS - 33227INFINITE 8201 a 500</t>
  </si>
  <si>
    <t>PACKET EXPRESS - 33170INFINITE 8501 a 1000</t>
  </si>
  <si>
    <t>PACKET NOVAS FAIXAS - 33227INFINITE 8501 a 1000</t>
  </si>
  <si>
    <t>PACKET EXPRESS - 33170INFINITE 81001 a 1.500</t>
  </si>
  <si>
    <t>PACKET NOVAS FAIXAS - 33227INFINITE 81001 a 1.500</t>
  </si>
  <si>
    <t>PACKET EXPRESS - 33170INFINITE 81.501 a 2.000</t>
  </si>
  <si>
    <t>PACKET NOVAS FAIXAS - 33227INFINITE 81.501 a 2.000</t>
  </si>
  <si>
    <t>PACKET EXPRESS - 33170INFINITE 82.001 a 2.500</t>
  </si>
  <si>
    <t>PACKET NOVAS FAIXAS - 33227INFINITE 82.001 a 2.500</t>
  </si>
  <si>
    <t>PACKET EXPRESS - 33170INFINITE 82.501 a 3.000</t>
  </si>
  <si>
    <t>PACKET NOVAS FAIXAS - 33227INFINITE 82.501 a 3.000</t>
  </si>
  <si>
    <t>PACKET EXPRESS - 33170INFINITE 83.001 a 3.500</t>
  </si>
  <si>
    <t>PACKET NOVAS FAIXAS - 33227INFINITE 83.001 a 3.500</t>
  </si>
  <si>
    <t>PACKET EXPRESS - 33170INFINITE 83.501 a 4.000</t>
  </si>
  <si>
    <t>PACKET NOVAS FAIXAS - 33227INFINITE 83.501 a 4.000</t>
  </si>
  <si>
    <t>PACKET EXPRESS - 33170INFINITE 84.001 a 4.500</t>
  </si>
  <si>
    <t>PACKET NOVAS FAIXAS - 33227INFINITE 84.001 a 4.500</t>
  </si>
  <si>
    <t>PACKET EXPRESS - 33170INFINITE 84.501 a 5.000</t>
  </si>
  <si>
    <t>PACKET NOVAS FAIXAS - 33227INFINITE 84.501 a 5.000</t>
  </si>
  <si>
    <t>PACKET EXPRESS - 33170INFINITE 81/2 Kg Adicional</t>
  </si>
  <si>
    <t>PACKET NOVAS FAIXAS - 33227INFINITE 81/2 Kg Adicional</t>
  </si>
  <si>
    <t>DOCUMENTO INTERNACIONAL STANDARD</t>
  </si>
  <si>
    <t>TELEGRAMA INTERNACIONAL</t>
  </si>
  <si>
    <t>MALA M</t>
  </si>
  <si>
    <t>CARTA RESPOSTA INTERNACIONAL - 13013</t>
  </si>
  <si>
    <t xml:space="preserve">CUPOM RESPOSTA INTERNACIONAL </t>
  </si>
  <si>
    <t>PACOTE</t>
  </si>
  <si>
    <t>INDICADOR</t>
  </si>
  <si>
    <t xml:space="preserve"> Peso(gr)</t>
  </si>
  <si>
    <t>DIAMANTE START 1</t>
  </si>
  <si>
    <t>226,30</t>
  </si>
  <si>
    <t>234,60</t>
  </si>
  <si>
    <t>272,40</t>
  </si>
  <si>
    <t>314,75</t>
  </si>
  <si>
    <t>406,20</t>
  </si>
  <si>
    <t>446,85</t>
  </si>
  <si>
    <t>540,70</t>
  </si>
  <si>
    <t>181,10</t>
  </si>
  <si>
    <t>215,75</t>
  </si>
  <si>
    <t>239,75</t>
  </si>
  <si>
    <t>251,75</t>
  </si>
  <si>
    <t>324,95</t>
  </si>
  <si>
    <t>357,55</t>
  </si>
  <si>
    <t>432,55</t>
  </si>
  <si>
    <t>144,95</t>
  </si>
  <si>
    <t>177,10</t>
  </si>
  <si>
    <t>191,75</t>
  </si>
  <si>
    <t>201,45</t>
  </si>
  <si>
    <t>211,80</t>
  </si>
  <si>
    <t>260,05</t>
  </si>
  <si>
    <t>346,05</t>
  </si>
  <si>
    <t>42,24</t>
  </si>
  <si>
    <t>33,18</t>
  </si>
  <si>
    <t>21,17</t>
  </si>
  <si>
    <t>6,25</t>
  </si>
  <si>
    <t>6,50</t>
  </si>
  <si>
    <t>7,20</t>
  </si>
  <si>
    <t>8,65</t>
  </si>
  <si>
    <t>9,15</t>
  </si>
  <si>
    <t xml:space="preserve">TELEGRAMA INTERNACIONAL </t>
  </si>
  <si>
    <t>7 palavras Iniciais</t>
  </si>
  <si>
    <t>13,23</t>
  </si>
  <si>
    <t>14,14</t>
  </si>
  <si>
    <t>14,84</t>
  </si>
  <si>
    <t>21,49</t>
  </si>
  <si>
    <t>26,53</t>
  </si>
  <si>
    <t>0 a 5.000</t>
  </si>
  <si>
    <t>46,80</t>
  </si>
  <si>
    <t>52,80</t>
  </si>
  <si>
    <t>79,15</t>
  </si>
  <si>
    <t>92,35</t>
  </si>
  <si>
    <t>139,15</t>
  </si>
  <si>
    <t>3,70</t>
  </si>
  <si>
    <t>DIAMANTE START 2</t>
  </si>
  <si>
    <t>240,15</t>
  </si>
  <si>
    <t>248,85</t>
  </si>
  <si>
    <t>288,95</t>
  </si>
  <si>
    <t>333,95</t>
  </si>
  <si>
    <t>430,85</t>
  </si>
  <si>
    <t>474,10</t>
  </si>
  <si>
    <t>573,70</t>
  </si>
  <si>
    <t>192,10</t>
  </si>
  <si>
    <t>228,95</t>
  </si>
  <si>
    <t>254,25</t>
  </si>
  <si>
    <t>267,10</t>
  </si>
  <si>
    <t>344,75</t>
  </si>
  <si>
    <t>379,30</t>
  </si>
  <si>
    <t>459,00</t>
  </si>
  <si>
    <t>153,70</t>
  </si>
  <si>
    <t>187,15</t>
  </si>
  <si>
    <t>203,45</t>
  </si>
  <si>
    <t>213,70</t>
  </si>
  <si>
    <t>224,80</t>
  </si>
  <si>
    <t>275,85</t>
  </si>
  <si>
    <t>367,15</t>
  </si>
  <si>
    <t>44,09</t>
  </si>
  <si>
    <t>37,25</t>
  </si>
  <si>
    <t>31,37</t>
  </si>
  <si>
    <t>11,15</t>
  </si>
  <si>
    <t>11,40</t>
  </si>
  <si>
    <t>12,45</t>
  </si>
  <si>
    <t>14,85</t>
  </si>
  <si>
    <t>16,95</t>
  </si>
  <si>
    <t>Palavra Adicional</t>
  </si>
  <si>
    <t>1,89</t>
  </si>
  <si>
    <t>2,02</t>
  </si>
  <si>
    <t>2,12</t>
  </si>
  <si>
    <t>3,07</t>
  </si>
  <si>
    <t>3,79</t>
  </si>
  <si>
    <t xml:space="preserve"> Kg Adicional</t>
  </si>
  <si>
    <t>8,35</t>
  </si>
  <si>
    <t>13,20</t>
  </si>
  <si>
    <t>26,35</t>
  </si>
  <si>
    <t>5,15</t>
  </si>
  <si>
    <t>253,90</t>
  </si>
  <si>
    <t>263,15</t>
  </si>
  <si>
    <t>305,65</t>
  </si>
  <si>
    <t>353,00</t>
  </si>
  <si>
    <t>455,55</t>
  </si>
  <si>
    <t>501,30</t>
  </si>
  <si>
    <t>606,55</t>
  </si>
  <si>
    <t>203,15</t>
  </si>
  <si>
    <t>242,10</t>
  </si>
  <si>
    <t>268,90</t>
  </si>
  <si>
    <t>282,40</t>
  </si>
  <si>
    <t>364,55</t>
  </si>
  <si>
    <t>401,15</t>
  </si>
  <si>
    <t>485,25</t>
  </si>
  <si>
    <t>162,60</t>
  </si>
  <si>
    <t>197,25</t>
  </si>
  <si>
    <t>215,10</t>
  </si>
  <si>
    <t>225,95</t>
  </si>
  <si>
    <t>237,70</t>
  </si>
  <si>
    <t>291,70</t>
  </si>
  <si>
    <t>388,25</t>
  </si>
  <si>
    <t>48,73</t>
  </si>
  <si>
    <t>41,30</t>
  </si>
  <si>
    <t>35,21</t>
  </si>
  <si>
    <t>16,45</t>
  </si>
  <si>
    <t>17,25</t>
  </si>
  <si>
    <t>19,35</t>
  </si>
  <si>
    <t>22,55</t>
  </si>
  <si>
    <t>31,30</t>
  </si>
  <si>
    <t>51 a 100</t>
  </si>
  <si>
    <t>7,15</t>
  </si>
  <si>
    <t>267,80</t>
  </si>
  <si>
    <t>277,55</t>
  </si>
  <si>
    <t>322,30</t>
  </si>
  <si>
    <t>372,45</t>
  </si>
  <si>
    <t>480,75</t>
  </si>
  <si>
    <t>528,80</t>
  </si>
  <si>
    <t>639,80</t>
  </si>
  <si>
    <t>214,30</t>
  </si>
  <si>
    <t>255,30</t>
  </si>
  <si>
    <t>283,70</t>
  </si>
  <si>
    <t>297,95</t>
  </si>
  <si>
    <t>384,55</t>
  </si>
  <si>
    <t>423,10</t>
  </si>
  <si>
    <t>511,90</t>
  </si>
  <si>
    <t>190,70</t>
  </si>
  <si>
    <t>234,00</t>
  </si>
  <si>
    <t>246,00</t>
  </si>
  <si>
    <t>250,40</t>
  </si>
  <si>
    <t>276,00</t>
  </si>
  <si>
    <t>343,75</t>
  </si>
  <si>
    <t>409,50</t>
  </si>
  <si>
    <t>53,37</t>
  </si>
  <si>
    <t>45,36</t>
  </si>
  <si>
    <t>39,04</t>
  </si>
  <si>
    <t>33,20</t>
  </si>
  <si>
    <t>34,35</t>
  </si>
  <si>
    <t>43,00</t>
  </si>
  <si>
    <t>46,55</t>
  </si>
  <si>
    <t>66,20</t>
  </si>
  <si>
    <t>101 a 150</t>
  </si>
  <si>
    <t>8,75</t>
  </si>
  <si>
    <t>281,65</t>
  </si>
  <si>
    <t>291,80</t>
  </si>
  <si>
    <t>339,00</t>
  </si>
  <si>
    <t>391,70</t>
  </si>
  <si>
    <t>505,35</t>
  </si>
  <si>
    <t>556,05</t>
  </si>
  <si>
    <t>672,80</t>
  </si>
  <si>
    <t>225,30</t>
  </si>
  <si>
    <t>268,50</t>
  </si>
  <si>
    <t>298,30</t>
  </si>
  <si>
    <t>313,30</t>
  </si>
  <si>
    <t>404,35</t>
  </si>
  <si>
    <t>444,95</t>
  </si>
  <si>
    <t>538,25</t>
  </si>
  <si>
    <t>58,01</t>
  </si>
  <si>
    <t>49,42</t>
  </si>
  <si>
    <t>42,88</t>
  </si>
  <si>
    <t>62,65</t>
  </si>
  <si>
    <t>64,50</t>
  </si>
  <si>
    <t>75,25</t>
  </si>
  <si>
    <t>84,10</t>
  </si>
  <si>
    <t>105,65</t>
  </si>
  <si>
    <t>151 a 200</t>
  </si>
  <si>
    <t>10,35</t>
  </si>
  <si>
    <t>295,40</t>
  </si>
  <si>
    <t>306,20</t>
  </si>
  <si>
    <t>355,50</t>
  </si>
  <si>
    <t>410,75</t>
  </si>
  <si>
    <t>530,10</t>
  </si>
  <si>
    <t>583,40</t>
  </si>
  <si>
    <t>705,85</t>
  </si>
  <si>
    <t>236,35</t>
  </si>
  <si>
    <t>281,75</t>
  </si>
  <si>
    <t>312,95</t>
  </si>
  <si>
    <t>328,70</t>
  </si>
  <si>
    <t>424,15</t>
  </si>
  <si>
    <t>466,65</t>
  </si>
  <si>
    <t>564,70</t>
  </si>
  <si>
    <t>53,49</t>
  </si>
  <si>
    <t>46,72</t>
  </si>
  <si>
    <t>103,90</t>
  </si>
  <si>
    <t>107,50</t>
  </si>
  <si>
    <t>129,00</t>
  </si>
  <si>
    <t>143,35</t>
  </si>
  <si>
    <t>186,20</t>
  </si>
  <si>
    <t>201 a 250</t>
  </si>
  <si>
    <t>11,95</t>
  </si>
  <si>
    <t>309,30</t>
  </si>
  <si>
    <t>320,65</t>
  </si>
  <si>
    <t>372,30</t>
  </si>
  <si>
    <t>430,20</t>
  </si>
  <si>
    <t>555,05</t>
  </si>
  <si>
    <t>610,90</t>
  </si>
  <si>
    <t>739,05</t>
  </si>
  <si>
    <t>247,55</t>
  </si>
  <si>
    <t>294,90</t>
  </si>
  <si>
    <t>327,55</t>
  </si>
  <si>
    <t>344,15</t>
  </si>
  <si>
    <t>444,10</t>
  </si>
  <si>
    <t>488,75</t>
  </si>
  <si>
    <t>591,20</t>
  </si>
  <si>
    <t>67,31</t>
  </si>
  <si>
    <t>57,55</t>
  </si>
  <si>
    <t>50,56</t>
  </si>
  <si>
    <t>145,05</t>
  </si>
  <si>
    <t>150,35</t>
  </si>
  <si>
    <t>182,65</t>
  </si>
  <si>
    <t>202,35</t>
  </si>
  <si>
    <t>266,85</t>
  </si>
  <si>
    <t>251 a 300</t>
  </si>
  <si>
    <t>13,65</t>
  </si>
  <si>
    <t>323,15</t>
  </si>
  <si>
    <t>334,90</t>
  </si>
  <si>
    <t>388,90</t>
  </si>
  <si>
    <t>449,35</t>
  </si>
  <si>
    <t>579,90</t>
  </si>
  <si>
    <t>638,10</t>
  </si>
  <si>
    <t>772,00</t>
  </si>
  <si>
    <t>258,55</t>
  </si>
  <si>
    <t>308,15</t>
  </si>
  <si>
    <t>342,20</t>
  </si>
  <si>
    <t>359,50</t>
  </si>
  <si>
    <t>463,90</t>
  </si>
  <si>
    <t>510,40</t>
  </si>
  <si>
    <t>617,60</t>
  </si>
  <si>
    <t>71,94</t>
  </si>
  <si>
    <t>61,60</t>
  </si>
  <si>
    <t>54,40</t>
  </si>
  <si>
    <t>193,35</t>
  </si>
  <si>
    <t>261,45</t>
  </si>
  <si>
    <t>347,40</t>
  </si>
  <si>
    <t>301 a 350</t>
  </si>
  <si>
    <t>15,25</t>
  </si>
  <si>
    <t>349,50</t>
  </si>
  <si>
    <t>366,10</t>
  </si>
  <si>
    <t>422,45</t>
  </si>
  <si>
    <t>485,35</t>
  </si>
  <si>
    <t>626,70</t>
  </si>
  <si>
    <t>689,75</t>
  </si>
  <si>
    <t>834,45</t>
  </si>
  <si>
    <t>277,80</t>
  </si>
  <si>
    <t>330,95</t>
  </si>
  <si>
    <t>367,40</t>
  </si>
  <si>
    <t>387,10</t>
  </si>
  <si>
    <t>497,50</t>
  </si>
  <si>
    <t>547,60</t>
  </si>
  <si>
    <t>663,15</t>
  </si>
  <si>
    <t>76,58</t>
  </si>
  <si>
    <t>65,66</t>
  </si>
  <si>
    <t>58,24</t>
  </si>
  <si>
    <t>351 a 400</t>
  </si>
  <si>
    <t>16,85</t>
  </si>
  <si>
    <t>375,90</t>
  </si>
  <si>
    <t>397,30</t>
  </si>
  <si>
    <t>456,10</t>
  </si>
  <si>
    <t>521,35</t>
  </si>
  <si>
    <t>673,45</t>
  </si>
  <si>
    <t>741,30</t>
  </si>
  <si>
    <t>896,85</t>
  </si>
  <si>
    <t>296,95</t>
  </si>
  <si>
    <t>353,75</t>
  </si>
  <si>
    <t>392,65</t>
  </si>
  <si>
    <t>414,70</t>
  </si>
  <si>
    <t>531,10</t>
  </si>
  <si>
    <t>584,85</t>
  </si>
  <si>
    <t>708,80</t>
  </si>
  <si>
    <t>81,22</t>
  </si>
  <si>
    <t>69,73</t>
  </si>
  <si>
    <t>62,08</t>
  </si>
  <si>
    <t>401 a 450</t>
  </si>
  <si>
    <t>18,45</t>
  </si>
  <si>
    <t>31,20</t>
  </si>
  <si>
    <t>33,60</t>
  </si>
  <si>
    <t>36,00</t>
  </si>
  <si>
    <t>51,65</t>
  </si>
  <si>
    <t>62,35</t>
  </si>
  <si>
    <t>19,20</t>
  </si>
  <si>
    <t>22,80</t>
  </si>
  <si>
    <t>25,15</t>
  </si>
  <si>
    <t>27,65</t>
  </si>
  <si>
    <t>37,20</t>
  </si>
  <si>
    <t>45,60</t>
  </si>
  <si>
    <t>85,86</t>
  </si>
  <si>
    <t>4,06</t>
  </si>
  <si>
    <t>65,91</t>
  </si>
  <si>
    <t>451 a 500</t>
  </si>
  <si>
    <t>20,05</t>
  </si>
  <si>
    <t>4,65</t>
  </si>
  <si>
    <t>3,84</t>
  </si>
  <si>
    <t>28,20</t>
  </si>
  <si>
    <t>31,66</t>
  </si>
  <si>
    <t>38,56</t>
  </si>
  <si>
    <t>35,90</t>
  </si>
  <si>
    <t>42,01</t>
  </si>
  <si>
    <t>17,99</t>
  </si>
  <si>
    <t>37,48</t>
  </si>
  <si>
    <t>45,47</t>
  </si>
  <si>
    <t>26,66</t>
  </si>
  <si>
    <t>41,42</t>
  </si>
  <si>
    <t>48,92</t>
  </si>
  <si>
    <t>29,93</t>
  </si>
  <si>
    <t>52,36</t>
  </si>
  <si>
    <t>49,31</t>
  </si>
  <si>
    <t>55,81</t>
  </si>
  <si>
    <t>36,45</t>
  </si>
  <si>
    <t>53,25</t>
  </si>
  <si>
    <t>59,27</t>
  </si>
  <si>
    <t>39,71</t>
  </si>
  <si>
    <t>57,21</t>
  </si>
  <si>
    <t>3,45</t>
  </si>
  <si>
    <t>42,98</t>
  </si>
  <si>
    <t>61,15</t>
  </si>
  <si>
    <t>46,24</t>
  </si>
  <si>
    <t>65,09</t>
  </si>
  <si>
    <t>27,87</t>
  </si>
  <si>
    <t>49,50</t>
  </si>
  <si>
    <t>69,04</t>
  </si>
  <si>
    <t>31,29</t>
  </si>
  <si>
    <t>52,77</t>
  </si>
  <si>
    <t>72,98</t>
  </si>
  <si>
    <t>34,69</t>
  </si>
  <si>
    <t>56,02</t>
  </si>
  <si>
    <t>3,95</t>
  </si>
  <si>
    <t>38,10</t>
  </si>
  <si>
    <t>3,26</t>
  </si>
  <si>
    <t>41,51</t>
  </si>
  <si>
    <t>35,48</t>
  </si>
  <si>
    <t>44,93</t>
  </si>
  <si>
    <t>17,78</t>
  </si>
  <si>
    <t>37,04</t>
  </si>
  <si>
    <t>48,34</t>
  </si>
  <si>
    <t>40,93</t>
  </si>
  <si>
    <t>51,74</t>
  </si>
  <si>
    <t>29,58</t>
  </si>
  <si>
    <t>44,83</t>
  </si>
  <si>
    <t>55,15</t>
  </si>
  <si>
    <t>32,79</t>
  </si>
  <si>
    <t>58,57</t>
  </si>
  <si>
    <t>36,02</t>
  </si>
  <si>
    <t>52,63</t>
  </si>
  <si>
    <t>3,41</t>
  </si>
  <si>
    <t>39,24</t>
  </si>
  <si>
    <t>56,54</t>
  </si>
  <si>
    <t>42,47</t>
  </si>
  <si>
    <t>60,43</t>
  </si>
  <si>
    <t>27,54</t>
  </si>
  <si>
    <t>45,70</t>
  </si>
  <si>
    <t>64,33</t>
  </si>
  <si>
    <t>30,92</t>
  </si>
  <si>
    <t>68,22</t>
  </si>
  <si>
    <t>34,28</t>
  </si>
  <si>
    <t>52,15</t>
  </si>
  <si>
    <t>72,12</t>
  </si>
  <si>
    <t>37,65</t>
  </si>
  <si>
    <t>55,36</t>
  </si>
  <si>
    <t>3,91</t>
  </si>
  <si>
    <t>41,02</t>
  </si>
  <si>
    <t>3,23</t>
  </si>
  <si>
    <t>44,40</t>
  </si>
  <si>
    <t>35,06</t>
  </si>
  <si>
    <t>47,77</t>
  </si>
  <si>
    <t>17,57</t>
  </si>
  <si>
    <t>36,59</t>
  </si>
  <si>
    <t>51,13</t>
  </si>
  <si>
    <t>26,04</t>
  </si>
  <si>
    <t>40,45</t>
  </si>
  <si>
    <t>54,50</t>
  </si>
  <si>
    <t>29,22</t>
  </si>
  <si>
    <t>44,30</t>
  </si>
  <si>
    <t>57,88</t>
  </si>
  <si>
    <t>32,40</t>
  </si>
  <si>
    <t>48,15</t>
  </si>
  <si>
    <t>3,37</t>
  </si>
  <si>
    <t>35,59</t>
  </si>
  <si>
    <t>52,00</t>
  </si>
  <si>
    <t>38,78</t>
  </si>
  <si>
    <t>55,87</t>
  </si>
  <si>
    <t>27,21</t>
  </si>
  <si>
    <t>41,96</t>
  </si>
  <si>
    <t>59,71</t>
  </si>
  <si>
    <t>30,55</t>
  </si>
  <si>
    <t>45,15</t>
  </si>
  <si>
    <t>63,56</t>
  </si>
  <si>
    <t>33,87</t>
  </si>
  <si>
    <t>67,41</t>
  </si>
  <si>
    <t>51,53</t>
  </si>
  <si>
    <t>71,26</t>
  </si>
  <si>
    <t>40,52</t>
  </si>
  <si>
    <t>54,71</t>
  </si>
  <si>
    <t>3,86</t>
  </si>
  <si>
    <t>43,86</t>
  </si>
  <si>
    <t>3,19</t>
  </si>
  <si>
    <t>47,19</t>
  </si>
  <si>
    <t>34,64</t>
  </si>
  <si>
    <t>50,51</t>
  </si>
  <si>
    <t>17,36</t>
  </si>
  <si>
    <t>36,15</t>
  </si>
  <si>
    <t>53,84</t>
  </si>
  <si>
    <t>25,72</t>
  </si>
  <si>
    <t>39,96</t>
  </si>
  <si>
    <t>57,18</t>
  </si>
  <si>
    <t>28,87</t>
  </si>
  <si>
    <t>43,76</t>
  </si>
  <si>
    <t>3,33</t>
  </si>
  <si>
    <t>32,01</t>
  </si>
  <si>
    <t>47,57</t>
  </si>
  <si>
    <t>35,16</t>
  </si>
  <si>
    <t>51,37</t>
  </si>
  <si>
    <t>26,54</t>
  </si>
  <si>
    <t>38,31</t>
  </si>
  <si>
    <t>55,19</t>
  </si>
  <si>
    <t>29,80</t>
  </si>
  <si>
    <t>41,46</t>
  </si>
  <si>
    <t>58,99</t>
  </si>
  <si>
    <t>33,04</t>
  </si>
  <si>
    <t>44,61</t>
  </si>
  <si>
    <t>62,80</t>
  </si>
  <si>
    <t>36,29</t>
  </si>
  <si>
    <t>47,76</t>
  </si>
  <si>
    <t>66,60</t>
  </si>
  <si>
    <t>39,54</t>
  </si>
  <si>
    <t>50,91</t>
  </si>
  <si>
    <t>70,41</t>
  </si>
  <si>
    <t>42,79</t>
  </si>
  <si>
    <t>54,05</t>
  </si>
  <si>
    <t>3,81</t>
  </si>
  <si>
    <t>46,04</t>
  </si>
  <si>
    <t>3,15</t>
  </si>
  <si>
    <t>49,28</t>
  </si>
  <si>
    <t>33,79</t>
  </si>
  <si>
    <t>52,53</t>
  </si>
  <si>
    <t>16,94</t>
  </si>
  <si>
    <t>35,27</t>
  </si>
  <si>
    <t>55,78</t>
  </si>
  <si>
    <t>25,10</t>
  </si>
  <si>
    <t>38,98</t>
  </si>
  <si>
    <t>3,25</t>
  </si>
  <si>
    <t>28,17</t>
  </si>
  <si>
    <t>42,70</t>
  </si>
  <si>
    <t>31,23</t>
  </si>
  <si>
    <t>46,41</t>
  </si>
  <si>
    <t>26,21</t>
  </si>
  <si>
    <t>34,30</t>
  </si>
  <si>
    <t>50,12</t>
  </si>
  <si>
    <t>29,43</t>
  </si>
  <si>
    <t>37,38</t>
  </si>
  <si>
    <t>53,85</t>
  </si>
  <si>
    <t>32,63</t>
  </si>
  <si>
    <t>35,83</t>
  </si>
  <si>
    <t>43,52</t>
  </si>
  <si>
    <t>61,26</t>
  </si>
  <si>
    <t>46,59</t>
  </si>
  <si>
    <t>64,98</t>
  </si>
  <si>
    <t>42,26</t>
  </si>
  <si>
    <t>49,66</t>
  </si>
  <si>
    <t>68,69</t>
  </si>
  <si>
    <t>45,46</t>
  </si>
  <si>
    <t>52,73</t>
  </si>
  <si>
    <t>3,72</t>
  </si>
  <si>
    <t>48,66</t>
  </si>
  <si>
    <t>51,87</t>
  </si>
  <si>
    <t>33,37</t>
  </si>
  <si>
    <t>55,09</t>
  </si>
  <si>
    <t>16,72</t>
  </si>
  <si>
    <t>34,83</t>
  </si>
  <si>
    <t>3,21</t>
  </si>
  <si>
    <t>24,78</t>
  </si>
  <si>
    <t>38,50</t>
  </si>
  <si>
    <t>27,82</t>
  </si>
  <si>
    <t>42,16</t>
  </si>
  <si>
    <t>25,88</t>
  </si>
  <si>
    <t>30,84</t>
  </si>
  <si>
    <t>45,83</t>
  </si>
  <si>
    <t>29,06</t>
  </si>
  <si>
    <t>33,88</t>
  </si>
  <si>
    <t>49,49</t>
  </si>
  <si>
    <t>32,21</t>
  </si>
  <si>
    <t>36,91</t>
  </si>
  <si>
    <t>53,17</t>
  </si>
  <si>
    <t>35,38</t>
  </si>
  <si>
    <t>39,94</t>
  </si>
  <si>
    <t>56,83</t>
  </si>
  <si>
    <t>38,55</t>
  </si>
  <si>
    <t>60,50</t>
  </si>
  <si>
    <t>41,72</t>
  </si>
  <si>
    <t>46,01</t>
  </si>
  <si>
    <t>64,16</t>
  </si>
  <si>
    <t>44,89</t>
  </si>
  <si>
    <t>49,04</t>
  </si>
  <si>
    <t>67,83</t>
  </si>
  <si>
    <t>48,05</t>
  </si>
  <si>
    <t>52,07</t>
  </si>
  <si>
    <t>3,67</t>
  </si>
  <si>
    <t>51,21</t>
  </si>
  <si>
    <t>3,03</t>
  </si>
  <si>
    <t>54,39</t>
  </si>
  <si>
    <t>32,95</t>
  </si>
  <si>
    <t>3,17</t>
  </si>
  <si>
    <t>16,51</t>
  </si>
  <si>
    <t>34,39</t>
  </si>
  <si>
    <t>24,47</t>
  </si>
  <si>
    <t>38,01</t>
  </si>
  <si>
    <t>25,55</t>
  </si>
  <si>
    <t>27,46</t>
  </si>
  <si>
    <t>41,63</t>
  </si>
  <si>
    <t>28,68</t>
  </si>
  <si>
    <t>30,45</t>
  </si>
  <si>
    <t>45,25</t>
  </si>
  <si>
    <t>31,80</t>
  </si>
  <si>
    <t>33,45</t>
  </si>
  <si>
    <t>48,87</t>
  </si>
  <si>
    <t>34,93</t>
  </si>
  <si>
    <t>36,44</t>
  </si>
  <si>
    <t>52,50</t>
  </si>
  <si>
    <t>38,05</t>
  </si>
  <si>
    <t>39,44</t>
  </si>
  <si>
    <t>56,11</t>
  </si>
  <si>
    <t>41,19</t>
  </si>
  <si>
    <t>42,43</t>
  </si>
  <si>
    <t>59,73</t>
  </si>
  <si>
    <t>44,31</t>
  </si>
  <si>
    <t>45,43</t>
  </si>
  <si>
    <t>63,35</t>
  </si>
  <si>
    <t>47,43</t>
  </si>
  <si>
    <t>48,42</t>
  </si>
  <si>
    <t>66,97</t>
  </si>
  <si>
    <t>51,41</t>
  </si>
  <si>
    <t>3,63</t>
  </si>
  <si>
    <t>53,69</t>
  </si>
  <si>
    <t>3,00</t>
  </si>
  <si>
    <t>3,13</t>
  </si>
  <si>
    <t>32,52</t>
  </si>
  <si>
    <t>16,30</t>
  </si>
  <si>
    <t>33,95</t>
  </si>
  <si>
    <t>24,89</t>
  </si>
  <si>
    <t>24,15</t>
  </si>
  <si>
    <t>37,52</t>
  </si>
  <si>
    <t>27,94</t>
  </si>
  <si>
    <t>27,11</t>
  </si>
  <si>
    <t>41,09</t>
  </si>
  <si>
    <t>30,98</t>
  </si>
  <si>
    <t>30,06</t>
  </si>
  <si>
    <t>44,67</t>
  </si>
  <si>
    <t>34,02</t>
  </si>
  <si>
    <t>33,02</t>
  </si>
  <si>
    <t>48,24</t>
  </si>
  <si>
    <t>37,07</t>
  </si>
  <si>
    <t>35,97</t>
  </si>
  <si>
    <t>51,83</t>
  </si>
  <si>
    <t>40,12</t>
  </si>
  <si>
    <t>38,93</t>
  </si>
  <si>
    <t>55,39</t>
  </si>
  <si>
    <t>43,16</t>
  </si>
  <si>
    <t>41,89</t>
  </si>
  <si>
    <t>58,97</t>
  </si>
  <si>
    <t>46,20</t>
  </si>
  <si>
    <t>44,84</t>
  </si>
  <si>
    <t>62,54</t>
  </si>
  <si>
    <t>49,25</t>
  </si>
  <si>
    <t>47,80</t>
  </si>
  <si>
    <t>66,11</t>
  </si>
  <si>
    <t>52,30</t>
  </si>
  <si>
    <t>50,75</t>
  </si>
  <si>
    <t>3,58</t>
  </si>
  <si>
    <t>3,05</t>
  </si>
  <si>
    <t>2,96</t>
  </si>
  <si>
    <t>31,68</t>
  </si>
  <si>
    <t>24,55</t>
  </si>
  <si>
    <t>15,88</t>
  </si>
  <si>
    <t>33,07</t>
  </si>
  <si>
    <t>27,57</t>
  </si>
  <si>
    <t>23,53</t>
  </si>
  <si>
    <t>36,55</t>
  </si>
  <si>
    <t>30,56</t>
  </si>
  <si>
    <t>26,41</t>
  </si>
  <si>
    <t>40,03</t>
  </si>
  <si>
    <t>33,57</t>
  </si>
  <si>
    <t>29,28</t>
  </si>
  <si>
    <t>43,51</t>
  </si>
  <si>
    <t>36,57</t>
  </si>
  <si>
    <t>32,16</t>
  </si>
  <si>
    <t>46,99</t>
  </si>
  <si>
    <t>39,58</t>
  </si>
  <si>
    <t>35,04</t>
  </si>
  <si>
    <t>50,48</t>
  </si>
  <si>
    <t>42,59</t>
  </si>
  <si>
    <t>37,92</t>
  </si>
  <si>
    <t>53,96</t>
  </si>
  <si>
    <t>45,58</t>
  </si>
  <si>
    <t>40,80</t>
  </si>
  <si>
    <t>57,44</t>
  </si>
  <si>
    <t>48,59</t>
  </si>
  <si>
    <t>43,68</t>
  </si>
  <si>
    <t>60,92</t>
  </si>
  <si>
    <t>51,60</t>
  </si>
  <si>
    <t>46,56</t>
  </si>
  <si>
    <t>64,40</t>
  </si>
  <si>
    <t>49,43</t>
  </si>
  <si>
    <t>3,49</t>
  </si>
  <si>
    <t>2,88</t>
  </si>
  <si>
    <t>24,22</t>
  </si>
  <si>
    <t>31,26</t>
  </si>
  <si>
    <t>27,19</t>
  </si>
  <si>
    <t>15,67</t>
  </si>
  <si>
    <t>30,15</t>
  </si>
  <si>
    <t>23,21</t>
  </si>
  <si>
    <t>36,06</t>
  </si>
  <si>
    <t>33,11</t>
  </si>
  <si>
    <t>26,06</t>
  </si>
  <si>
    <t>39,49</t>
  </si>
  <si>
    <t>36,08</t>
  </si>
  <si>
    <t>28,89</t>
  </si>
  <si>
    <t>42,93</t>
  </si>
  <si>
    <t>39,05</t>
  </si>
  <si>
    <t>31,73</t>
  </si>
  <si>
    <t>46,36</t>
  </si>
  <si>
    <t>34,57</t>
  </si>
  <si>
    <t>49,81</t>
  </si>
  <si>
    <t>44,97</t>
  </si>
  <si>
    <t>37,41</t>
  </si>
  <si>
    <t>53,24</t>
  </si>
  <si>
    <t>47,93</t>
  </si>
  <si>
    <t>40,26</t>
  </si>
  <si>
    <t>56,67</t>
  </si>
  <si>
    <t>50,90</t>
  </si>
  <si>
    <t>43,10</t>
  </si>
  <si>
    <t>60,10</t>
  </si>
  <si>
    <t>45,94</t>
  </si>
  <si>
    <t>63,54</t>
  </si>
  <si>
    <t>48,77</t>
  </si>
  <si>
    <t>153,95</t>
  </si>
  <si>
    <t>183,40</t>
  </si>
  <si>
    <t>203,80</t>
  </si>
  <si>
    <t>214,00</t>
  </si>
  <si>
    <t>276,25</t>
  </si>
  <si>
    <t>303,95</t>
  </si>
  <si>
    <t>367,70</t>
  </si>
  <si>
    <t>3,44</t>
  </si>
  <si>
    <t>23,89</t>
  </si>
  <si>
    <t>2,84</t>
  </si>
  <si>
    <t>163,30</t>
  </si>
  <si>
    <t>194,65</t>
  </si>
  <si>
    <t>216,15</t>
  </si>
  <si>
    <t>227,05</t>
  </si>
  <si>
    <t>293,05</t>
  </si>
  <si>
    <t>322,45</t>
  </si>
  <si>
    <t>390,15</t>
  </si>
  <si>
    <t>26,82</t>
  </si>
  <si>
    <t>172,70</t>
  </si>
  <si>
    <t>205,80</t>
  </si>
  <si>
    <t>228,60</t>
  </si>
  <si>
    <t>240,05</t>
  </si>
  <si>
    <t>309,90</t>
  </si>
  <si>
    <t>341,00</t>
  </si>
  <si>
    <t>412,50</t>
  </si>
  <si>
    <t>29,74</t>
  </si>
  <si>
    <t>15,45</t>
  </si>
  <si>
    <t>182,20</t>
  </si>
  <si>
    <t>217,05</t>
  </si>
  <si>
    <t>241,15</t>
  </si>
  <si>
    <t>253,30</t>
  </si>
  <si>
    <t>326,90</t>
  </si>
  <si>
    <t>359,65</t>
  </si>
  <si>
    <t>435,15</t>
  </si>
  <si>
    <t>32,19</t>
  </si>
  <si>
    <t>32,66</t>
  </si>
  <si>
    <t>22,90</t>
  </si>
  <si>
    <t>191,55</t>
  </si>
  <si>
    <t>228,25</t>
  </si>
  <si>
    <t>253,60</t>
  </si>
  <si>
    <t>266,35</t>
  </si>
  <si>
    <t>343,70</t>
  </si>
  <si>
    <t>378,25</t>
  </si>
  <si>
    <t>457,55</t>
  </si>
  <si>
    <t>35,57</t>
  </si>
  <si>
    <t>35,58</t>
  </si>
  <si>
    <t>25,70</t>
  </si>
  <si>
    <t>200,90</t>
  </si>
  <si>
    <t>239,50</t>
  </si>
  <si>
    <t>266,05</t>
  </si>
  <si>
    <t>279,40</t>
  </si>
  <si>
    <t>360,55</t>
  </si>
  <si>
    <t>396,65</t>
  </si>
  <si>
    <t>480,00</t>
  </si>
  <si>
    <t>38,96</t>
  </si>
  <si>
    <t>38,51</t>
  </si>
  <si>
    <t>28,50</t>
  </si>
  <si>
    <t>210,45</t>
  </si>
  <si>
    <t>250,70</t>
  </si>
  <si>
    <t>278,45</t>
  </si>
  <si>
    <t>292,55</t>
  </si>
  <si>
    <t>377,50</t>
  </si>
  <si>
    <t>415,45</t>
  </si>
  <si>
    <t>502,55</t>
  </si>
  <si>
    <t>42,35</t>
  </si>
  <si>
    <t>41,44</t>
  </si>
  <si>
    <t>219,80</t>
  </si>
  <si>
    <t>261,95</t>
  </si>
  <si>
    <t>290,90</t>
  </si>
  <si>
    <t>305,60</t>
  </si>
  <si>
    <t>394,35</t>
  </si>
  <si>
    <t>433,85</t>
  </si>
  <si>
    <t>525,00</t>
  </si>
  <si>
    <t>45,73</t>
  </si>
  <si>
    <t>44,35</t>
  </si>
  <si>
    <t>34,11</t>
  </si>
  <si>
    <t>236,15</t>
  </si>
  <si>
    <t>281,35</t>
  </si>
  <si>
    <t>312,30</t>
  </si>
  <si>
    <t>329,05</t>
  </si>
  <si>
    <t>422,90</t>
  </si>
  <si>
    <t>465,50</t>
  </si>
  <si>
    <t>563,70</t>
  </si>
  <si>
    <t>49,14</t>
  </si>
  <si>
    <t>47,28</t>
  </si>
  <si>
    <t>252,45</t>
  </si>
  <si>
    <t>300,70</t>
  </si>
  <si>
    <t>333,75</t>
  </si>
  <si>
    <t>352,50</t>
  </si>
  <si>
    <t>451,45</t>
  </si>
  <si>
    <t>497,15</t>
  </si>
  <si>
    <t>602,50</t>
  </si>
  <si>
    <t>52,52</t>
  </si>
  <si>
    <t>50,21</t>
  </si>
  <si>
    <t>16,35</t>
  </si>
  <si>
    <t>19,40</t>
  </si>
  <si>
    <t>21,40</t>
  </si>
  <si>
    <t>23,50</t>
  </si>
  <si>
    <t>28,60</t>
  </si>
  <si>
    <t>31,65</t>
  </si>
  <si>
    <t>38,80</t>
  </si>
  <si>
    <t>55,90</t>
  </si>
  <si>
    <t>2,92</t>
  </si>
  <si>
    <t>42,52</t>
  </si>
  <si>
    <t>59,29</t>
  </si>
  <si>
    <t>45,32</t>
  </si>
  <si>
    <t>62,68</t>
  </si>
  <si>
    <t>48,11</t>
  </si>
  <si>
    <t>3,39</t>
  </si>
  <si>
    <t>2,80</t>
  </si>
  <si>
    <t>30,41</t>
  </si>
  <si>
    <t>15,24</t>
  </si>
  <si>
    <t>31,74</t>
  </si>
  <si>
    <t>22,59</t>
  </si>
  <si>
    <t>35,09</t>
  </si>
  <si>
    <t>25,35</t>
  </si>
  <si>
    <t>38,43</t>
  </si>
  <si>
    <t>28,11</t>
  </si>
  <si>
    <t>41,77</t>
  </si>
  <si>
    <t>30,87</t>
  </si>
  <si>
    <t>45,11</t>
  </si>
  <si>
    <t>33,64</t>
  </si>
  <si>
    <t>48,46</t>
  </si>
  <si>
    <t>36,40</t>
  </si>
  <si>
    <t>51,80</t>
  </si>
  <si>
    <t>39,17</t>
  </si>
  <si>
    <t>55,14</t>
  </si>
  <si>
    <t>41,93</t>
  </si>
  <si>
    <t>58,48</t>
  </si>
  <si>
    <t>44,70</t>
  </si>
  <si>
    <t>61,82</t>
  </si>
  <si>
    <t>47,46</t>
  </si>
  <si>
    <t>3,35</t>
  </si>
  <si>
    <t>2,76</t>
  </si>
  <si>
    <t>CLUBE CORREIOS</t>
  </si>
  <si>
    <t>200,60</t>
  </si>
  <si>
    <t>207,95</t>
  </si>
  <si>
    <t>241,40</t>
  </si>
  <si>
    <t>278,95</t>
  </si>
  <si>
    <t>360,00</t>
  </si>
  <si>
    <t>396,05</t>
  </si>
  <si>
    <t>479,20</t>
  </si>
  <si>
    <t>160,50</t>
  </si>
  <si>
    <t>191,25</t>
  </si>
  <si>
    <t>212,50</t>
  </si>
  <si>
    <t>223,15</t>
  </si>
  <si>
    <t>288,00</t>
  </si>
  <si>
    <t>316,90</t>
  </si>
  <si>
    <t>383,35</t>
  </si>
  <si>
    <t>128,50</t>
  </si>
  <si>
    <t>156,95</t>
  </si>
  <si>
    <t>170,00</t>
  </si>
  <si>
    <t>178,55</t>
  </si>
  <si>
    <t>187,75</t>
  </si>
  <si>
    <t>230,50</t>
  </si>
  <si>
    <t>306,70</t>
  </si>
  <si>
    <t>158,70</t>
  </si>
  <si>
    <t>177,40</t>
  </si>
  <si>
    <t>213,40</t>
  </si>
  <si>
    <t>224,85</t>
  </si>
  <si>
    <t>270,30</t>
  </si>
  <si>
    <t>341,05</t>
  </si>
  <si>
    <t>37,69</t>
  </si>
  <si>
    <t>48,25</t>
  </si>
  <si>
    <t>46,14</t>
  </si>
  <si>
    <t>45,09</t>
  </si>
  <si>
    <t>39,81</t>
  </si>
  <si>
    <t>41,92</t>
  </si>
  <si>
    <t>29,61</t>
  </si>
  <si>
    <t>37,90</t>
  </si>
  <si>
    <t>36,24</t>
  </si>
  <si>
    <t>35,41</t>
  </si>
  <si>
    <t>31,27</t>
  </si>
  <si>
    <t>32,93</t>
  </si>
  <si>
    <t xml:space="preserve">  0 a 200</t>
  </si>
  <si>
    <t>18,89</t>
  </si>
  <si>
    <t>24,18</t>
  </si>
  <si>
    <t>23,13</t>
  </si>
  <si>
    <t>22,60</t>
  </si>
  <si>
    <t>19,95</t>
  </si>
  <si>
    <t>21,01</t>
  </si>
  <si>
    <t>6,75</t>
  </si>
  <si>
    <t>7,45</t>
  </si>
  <si>
    <t>8,95</t>
  </si>
  <si>
    <t>9,55</t>
  </si>
  <si>
    <t>48,80</t>
  </si>
  <si>
    <t>55,05</t>
  </si>
  <si>
    <t>82,55</t>
  </si>
  <si>
    <t>96,30</t>
  </si>
  <si>
    <t>145,10</t>
  </si>
  <si>
    <t>212,85</t>
  </si>
  <si>
    <t>220,55</t>
  </si>
  <si>
    <t>256,10</t>
  </si>
  <si>
    <t>296,00</t>
  </si>
  <si>
    <t>381,85</t>
  </si>
  <si>
    <t>420,20</t>
  </si>
  <si>
    <t>508,45</t>
  </si>
  <si>
    <t>170,30</t>
  </si>
  <si>
    <t>202,90</t>
  </si>
  <si>
    <t>225,35</t>
  </si>
  <si>
    <t>236,75</t>
  </si>
  <si>
    <t>305,55</t>
  </si>
  <si>
    <t>336,15</t>
  </si>
  <si>
    <t>406,80</t>
  </si>
  <si>
    <t>136,25</t>
  </si>
  <si>
    <t>165,90</t>
  </si>
  <si>
    <t>180,35</t>
  </si>
  <si>
    <t>189,40</t>
  </si>
  <si>
    <t>199,25</t>
  </si>
  <si>
    <t>244,50</t>
  </si>
  <si>
    <t>325,40</t>
  </si>
  <si>
    <t>163,80</t>
  </si>
  <si>
    <t>182,80</t>
  </si>
  <si>
    <t>215,60</t>
  </si>
  <si>
    <t>226,65</t>
  </si>
  <si>
    <t>260,65</t>
  </si>
  <si>
    <t>306,15</t>
  </si>
  <si>
    <t>392,45</t>
  </si>
  <si>
    <t>39,34</t>
  </si>
  <si>
    <t>50,37</t>
  </si>
  <si>
    <t>48,16</t>
  </si>
  <si>
    <t>47,06</t>
  </si>
  <si>
    <t>41,55</t>
  </si>
  <si>
    <t>43,75</t>
  </si>
  <si>
    <t>33,24</t>
  </si>
  <si>
    <t>42,55</t>
  </si>
  <si>
    <t>40,69</t>
  </si>
  <si>
    <t>39,76</t>
  </si>
  <si>
    <t>35,10</t>
  </si>
  <si>
    <t>36,97</t>
  </si>
  <si>
    <t>201 a   500</t>
  </si>
  <si>
    <t>27,99</t>
  </si>
  <si>
    <t>35,84</t>
  </si>
  <si>
    <t>34,27</t>
  </si>
  <si>
    <t>33,48</t>
  </si>
  <si>
    <t>29,56</t>
  </si>
  <si>
    <t>31,13</t>
  </si>
  <si>
    <t>11,60</t>
  </si>
  <si>
    <t>11,85</t>
  </si>
  <si>
    <t>13,00</t>
  </si>
  <si>
    <t>17,65</t>
  </si>
  <si>
    <t>7,50</t>
  </si>
  <si>
    <t>8,70</t>
  </si>
  <si>
    <t>13,75</t>
  </si>
  <si>
    <t>27,45</t>
  </si>
  <si>
    <t>225,05</t>
  </si>
  <si>
    <t>233,20</t>
  </si>
  <si>
    <t>270,90</t>
  </si>
  <si>
    <t>312,85</t>
  </si>
  <si>
    <t>403,75</t>
  </si>
  <si>
    <t>444,30</t>
  </si>
  <si>
    <t>537,55</t>
  </si>
  <si>
    <t>180,05</t>
  </si>
  <si>
    <t>214,55</t>
  </si>
  <si>
    <t>238,30</t>
  </si>
  <si>
    <t>250,30</t>
  </si>
  <si>
    <t>323,10</t>
  </si>
  <si>
    <t>355,55</t>
  </si>
  <si>
    <t>430,10</t>
  </si>
  <si>
    <t>144,15</t>
  </si>
  <si>
    <t>174,80</t>
  </si>
  <si>
    <t>190,65</t>
  </si>
  <si>
    <t>200,30</t>
  </si>
  <si>
    <t>210,70</t>
  </si>
  <si>
    <t>344,10</t>
  </si>
  <si>
    <t>174,10</t>
  </si>
  <si>
    <t>193,90</t>
  </si>
  <si>
    <t>241,85</t>
  </si>
  <si>
    <t>252,85</t>
  </si>
  <si>
    <t>332,25</t>
  </si>
  <si>
    <t>377,70</t>
  </si>
  <si>
    <t>494,90</t>
  </si>
  <si>
    <t>43,48</t>
  </si>
  <si>
    <t>55,67</t>
  </si>
  <si>
    <t>53,23</t>
  </si>
  <si>
    <t>52,01</t>
  </si>
  <si>
    <t>45,92</t>
  </si>
  <si>
    <t>48,36</t>
  </si>
  <si>
    <t>36,85</t>
  </si>
  <si>
    <t>47,18</t>
  </si>
  <si>
    <t>44,08</t>
  </si>
  <si>
    <t>38,92</t>
  </si>
  <si>
    <t>40,98</t>
  </si>
  <si>
    <t>501 a   1000</t>
  </si>
  <si>
    <t>31,42</t>
  </si>
  <si>
    <t>40,22</t>
  </si>
  <si>
    <t>38,46</t>
  </si>
  <si>
    <t>37,58</t>
  </si>
  <si>
    <t>34,94</t>
  </si>
  <si>
    <t>17,10</t>
  </si>
  <si>
    <t>17,95</t>
  </si>
  <si>
    <t>20,15</t>
  </si>
  <si>
    <t>23,45</t>
  </si>
  <si>
    <t>32,60</t>
  </si>
  <si>
    <t>237,35</t>
  </si>
  <si>
    <t>285,65</t>
  </si>
  <si>
    <t>330,10</t>
  </si>
  <si>
    <t>426,10</t>
  </si>
  <si>
    <t>468,65</t>
  </si>
  <si>
    <t>567,05</t>
  </si>
  <si>
    <t>189,95</t>
  </si>
  <si>
    <t>251,45</t>
  </si>
  <si>
    <t>264,05</t>
  </si>
  <si>
    <t>340,85</t>
  </si>
  <si>
    <t>375,00</t>
  </si>
  <si>
    <t>453,70</t>
  </si>
  <si>
    <t>169,05</t>
  </si>
  <si>
    <t>207,40</t>
  </si>
  <si>
    <t>218,05</t>
  </si>
  <si>
    <t>221,95</t>
  </si>
  <si>
    <t>244,60</t>
  </si>
  <si>
    <t>304,65</t>
  </si>
  <si>
    <t>362,95</t>
  </si>
  <si>
    <t>186,70</t>
  </si>
  <si>
    <t>206,30</t>
  </si>
  <si>
    <t>270,60</t>
  </si>
  <si>
    <t>281,70</t>
  </si>
  <si>
    <t>407,15</t>
  </si>
  <si>
    <t>452,75</t>
  </si>
  <si>
    <t>601,15</t>
  </si>
  <si>
    <t>47,63</t>
  </si>
  <si>
    <t>60,97</t>
  </si>
  <si>
    <t>58,30</t>
  </si>
  <si>
    <t>56,96</t>
  </si>
  <si>
    <t>50,29</t>
  </si>
  <si>
    <t>52,96</t>
  </si>
  <si>
    <t>40,48</t>
  </si>
  <si>
    <t>51,82</t>
  </si>
  <si>
    <t>49,55</t>
  </si>
  <si>
    <t>42,75</t>
  </si>
  <si>
    <t>45,01</t>
  </si>
  <si>
    <t>1001 a   1500</t>
  </si>
  <si>
    <t>34,84</t>
  </si>
  <si>
    <t>44,60</t>
  </si>
  <si>
    <t>42,65</t>
  </si>
  <si>
    <t>41,67</t>
  </si>
  <si>
    <t>36,79</t>
  </si>
  <si>
    <t>38,74</t>
  </si>
  <si>
    <t>34,50</t>
  </si>
  <si>
    <t>35,75</t>
  </si>
  <si>
    <t>44,75</t>
  </si>
  <si>
    <t>48,45</t>
  </si>
  <si>
    <t>68,90</t>
  </si>
  <si>
    <t>Serviços Adicionais</t>
  </si>
  <si>
    <t>249,60</t>
  </si>
  <si>
    <t>258,65</t>
  </si>
  <si>
    <t>300,45</t>
  </si>
  <si>
    <t>347,15</t>
  </si>
  <si>
    <t>447,90</t>
  </si>
  <si>
    <t>492,80</t>
  </si>
  <si>
    <t>596,30</t>
  </si>
  <si>
    <t>199,70</t>
  </si>
  <si>
    <t>238,00</t>
  </si>
  <si>
    <t>264,35</t>
  </si>
  <si>
    <t>277,65</t>
  </si>
  <si>
    <t>358,40</t>
  </si>
  <si>
    <t>477,05</t>
  </si>
  <si>
    <t>196,95</t>
  </si>
  <si>
    <t>217,25</t>
  </si>
  <si>
    <t>307,95</t>
  </si>
  <si>
    <t>478,80</t>
  </si>
  <si>
    <t>524,20</t>
  </si>
  <si>
    <t>703,70</t>
  </si>
  <si>
    <t>51,77</t>
  </si>
  <si>
    <t>66,27</t>
  </si>
  <si>
    <t>63,37</t>
  </si>
  <si>
    <t>61,92</t>
  </si>
  <si>
    <t>54,67</t>
  </si>
  <si>
    <t>57,57</t>
  </si>
  <si>
    <t>44,10</t>
  </si>
  <si>
    <t>56,46</t>
  </si>
  <si>
    <t>53,98</t>
  </si>
  <si>
    <t>52,75</t>
  </si>
  <si>
    <t>46,57</t>
  </si>
  <si>
    <t>1501 a   2000</t>
  </si>
  <si>
    <t>38,26</t>
  </si>
  <si>
    <t>48,98</t>
  </si>
  <si>
    <t>46,84</t>
  </si>
  <si>
    <t>45,77</t>
  </si>
  <si>
    <t>40,41</t>
  </si>
  <si>
    <t>65,15</t>
  </si>
  <si>
    <t>67,10</t>
  </si>
  <si>
    <t>78,30</t>
  </si>
  <si>
    <t>87,55</t>
  </si>
  <si>
    <t>109,90</t>
  </si>
  <si>
    <t>Cópia de Telegrama</t>
  </si>
  <si>
    <t>261,80</t>
  </si>
  <si>
    <t>271,40</t>
  </si>
  <si>
    <t>315,05</t>
  </si>
  <si>
    <t>364,05</t>
  </si>
  <si>
    <t>469,80</t>
  </si>
  <si>
    <t>517,10</t>
  </si>
  <si>
    <t>625,60</t>
  </si>
  <si>
    <t>209,50</t>
  </si>
  <si>
    <t>249,70</t>
  </si>
  <si>
    <t>277,40</t>
  </si>
  <si>
    <t>291,30</t>
  </si>
  <si>
    <t>375,95</t>
  </si>
  <si>
    <t>413,60</t>
  </si>
  <si>
    <t>500,50</t>
  </si>
  <si>
    <t>55,91</t>
  </si>
  <si>
    <t>71,57</t>
  </si>
  <si>
    <t>68,44</t>
  </si>
  <si>
    <t>66,87</t>
  </si>
  <si>
    <t>59,04</t>
  </si>
  <si>
    <t>62,17</t>
  </si>
  <si>
    <t>47,73</t>
  </si>
  <si>
    <t>61,10</t>
  </si>
  <si>
    <t>58,43</t>
  </si>
  <si>
    <t>57,09</t>
  </si>
  <si>
    <t>50,41</t>
  </si>
  <si>
    <t>53,08</t>
  </si>
  <si>
    <t>2001 a   2500</t>
  </si>
  <si>
    <t>41,69</t>
  </si>
  <si>
    <t>51,04</t>
  </si>
  <si>
    <t>49,87</t>
  </si>
  <si>
    <t>44,03</t>
  </si>
  <si>
    <t>108,10</t>
  </si>
  <si>
    <t>111,85</t>
  </si>
  <si>
    <t>134,20</t>
  </si>
  <si>
    <t>149,10</t>
  </si>
  <si>
    <t>193,70</t>
  </si>
  <si>
    <t>274,15</t>
  </si>
  <si>
    <t>284,20</t>
  </si>
  <si>
    <t>330,00</t>
  </si>
  <si>
    <t>381,30</t>
  </si>
  <si>
    <t>491,90</t>
  </si>
  <si>
    <t>541,45</t>
  </si>
  <si>
    <t>655,00</t>
  </si>
  <si>
    <t>219,40</t>
  </si>
  <si>
    <t>261,40</t>
  </si>
  <si>
    <t>290,30</t>
  </si>
  <si>
    <t>305,05</t>
  </si>
  <si>
    <t>393,60</t>
  </si>
  <si>
    <t>433,20</t>
  </si>
  <si>
    <t>523,95</t>
  </si>
  <si>
    <t>60,06</t>
  </si>
  <si>
    <t>76,89</t>
  </si>
  <si>
    <t>73,53</t>
  </si>
  <si>
    <t>71,84</t>
  </si>
  <si>
    <t>63,43</t>
  </si>
  <si>
    <t>66,80</t>
  </si>
  <si>
    <t>51,36</t>
  </si>
  <si>
    <t>65,74</t>
  </si>
  <si>
    <t>62,87</t>
  </si>
  <si>
    <t>61,43</t>
  </si>
  <si>
    <t>54,23</t>
  </si>
  <si>
    <t>57,11</t>
  </si>
  <si>
    <t>2501 a   3000</t>
  </si>
  <si>
    <t>45,12</t>
  </si>
  <si>
    <t>57,76</t>
  </si>
  <si>
    <t>55,23</t>
  </si>
  <si>
    <t>53,97</t>
  </si>
  <si>
    <t>47,65</t>
  </si>
  <si>
    <t>50,17</t>
  </si>
  <si>
    <t>150,90</t>
  </si>
  <si>
    <t>156,45</t>
  </si>
  <si>
    <t>190,00</t>
  </si>
  <si>
    <t>210,55</t>
  </si>
  <si>
    <t>277,70</t>
  </si>
  <si>
    <t>286,45</t>
  </si>
  <si>
    <t>296,85</t>
  </si>
  <si>
    <t>344,70</t>
  </si>
  <si>
    <t>398,25</t>
  </si>
  <si>
    <t>513,95</t>
  </si>
  <si>
    <t>565,55</t>
  </si>
  <si>
    <t>684,20</t>
  </si>
  <si>
    <t>229,20</t>
  </si>
  <si>
    <t>273,15</t>
  </si>
  <si>
    <t>303,30</t>
  </si>
  <si>
    <t>318,65</t>
  </si>
  <si>
    <t>411,15</t>
  </si>
  <si>
    <t>452,35</t>
  </si>
  <si>
    <t>547,40</t>
  </si>
  <si>
    <t>64,20</t>
  </si>
  <si>
    <t>82,18</t>
  </si>
  <si>
    <t>78,58</t>
  </si>
  <si>
    <t>76,79</t>
  </si>
  <si>
    <t>67,79</t>
  </si>
  <si>
    <t>71,39</t>
  </si>
  <si>
    <t>54,97</t>
  </si>
  <si>
    <t>70,37</t>
  </si>
  <si>
    <t>67,29</t>
  </si>
  <si>
    <t>65,75</t>
  </si>
  <si>
    <t>58,05</t>
  </si>
  <si>
    <t>61,13</t>
  </si>
  <si>
    <t>3001 a  3500</t>
  </si>
  <si>
    <t>48,54</t>
  </si>
  <si>
    <t>62,14</t>
  </si>
  <si>
    <t>59,42</t>
  </si>
  <si>
    <t>58,06</t>
  </si>
  <si>
    <t>51,26</t>
  </si>
  <si>
    <t>201,20</t>
  </si>
  <si>
    <t>245,90</t>
  </si>
  <si>
    <t>272,00</t>
  </si>
  <si>
    <t>361,50</t>
  </si>
  <si>
    <t>309,75</t>
  </si>
  <si>
    <t>324,45</t>
  </si>
  <si>
    <t>374,40</t>
  </si>
  <si>
    <t>430,15</t>
  </si>
  <si>
    <t>555,40</t>
  </si>
  <si>
    <t>611,30</t>
  </si>
  <si>
    <t>739,55</t>
  </si>
  <si>
    <t>246,20</t>
  </si>
  <si>
    <t>293,30</t>
  </si>
  <si>
    <t>325,60</t>
  </si>
  <si>
    <t>343,10</t>
  </si>
  <si>
    <t>440,90</t>
  </si>
  <si>
    <t>587,75</t>
  </si>
  <si>
    <t>68,34</t>
  </si>
  <si>
    <t>87,48</t>
  </si>
  <si>
    <t>83,65</t>
  </si>
  <si>
    <t>81,74</t>
  </si>
  <si>
    <t>72,17</t>
  </si>
  <si>
    <t>75,99</t>
  </si>
  <si>
    <t>58,59</t>
  </si>
  <si>
    <t>75,01</t>
  </si>
  <si>
    <t>71,72</t>
  </si>
  <si>
    <t>70,08</t>
  </si>
  <si>
    <t>61,88</t>
  </si>
  <si>
    <t>65,16</t>
  </si>
  <si>
    <t>3501 a   4000</t>
  </si>
  <si>
    <t>51,97</t>
  </si>
  <si>
    <t>66,53</t>
  </si>
  <si>
    <t>63,62</t>
  </si>
  <si>
    <t>62,16</t>
  </si>
  <si>
    <t>54,88</t>
  </si>
  <si>
    <t>57,79</t>
  </si>
  <si>
    <t>333,20</t>
  </si>
  <si>
    <t>352,15</t>
  </si>
  <si>
    <t>404,25</t>
  </si>
  <si>
    <t>462,10</t>
  </si>
  <si>
    <t>596,85</t>
  </si>
  <si>
    <t>657,00</t>
  </si>
  <si>
    <t>794,85</t>
  </si>
  <si>
    <t>263,20</t>
  </si>
  <si>
    <t>313,55</t>
  </si>
  <si>
    <t>348,00</t>
  </si>
  <si>
    <t>367,55</t>
  </si>
  <si>
    <t>470,70</t>
  </si>
  <si>
    <t>518,35</t>
  </si>
  <si>
    <t>628,20</t>
  </si>
  <si>
    <t>72,48</t>
  </si>
  <si>
    <t>92,78</t>
  </si>
  <si>
    <t>88,72</t>
  </si>
  <si>
    <t>86,69</t>
  </si>
  <si>
    <t>76,54</t>
  </si>
  <si>
    <t>80,60</t>
  </si>
  <si>
    <t>62,22</t>
  </si>
  <si>
    <t>79,66</t>
  </si>
  <si>
    <t>76,17</t>
  </si>
  <si>
    <t>74,43</t>
  </si>
  <si>
    <t>65,71</t>
  </si>
  <si>
    <t>69,20</t>
  </si>
  <si>
    <t>55,40</t>
  </si>
  <si>
    <t>70,92</t>
  </si>
  <si>
    <t>67,81</t>
  </si>
  <si>
    <t>66,26</t>
  </si>
  <si>
    <t>58,50</t>
  </si>
  <si>
    <t>61,61</t>
  </si>
  <si>
    <t>23,35</t>
  </si>
  <si>
    <t>27,70</t>
  </si>
  <si>
    <t>31,95</t>
  </si>
  <si>
    <t>41,50</t>
  </si>
  <si>
    <t>45,80</t>
  </si>
  <si>
    <t>55,25</t>
  </si>
  <si>
    <t>17,00</t>
  </si>
  <si>
    <t>20,20</t>
  </si>
  <si>
    <t>22,30</t>
  </si>
  <si>
    <t>33,00</t>
  </si>
  <si>
    <t>76,62</t>
  </si>
  <si>
    <t>98,08</t>
  </si>
  <si>
    <t>93,79</t>
  </si>
  <si>
    <t>91,64</t>
  </si>
  <si>
    <t>80,91</t>
  </si>
  <si>
    <t>85,20</t>
  </si>
  <si>
    <t>3,62</t>
  </si>
  <si>
    <t>4,64</t>
  </si>
  <si>
    <t>4,43</t>
  </si>
  <si>
    <t>4,33</t>
  </si>
  <si>
    <t>3,83</t>
  </si>
  <si>
    <t>4,03</t>
  </si>
  <si>
    <t>58,82</t>
  </si>
  <si>
    <t>75,29</t>
  </si>
  <si>
    <t>72,00</t>
  </si>
  <si>
    <t>70,35</t>
  </si>
  <si>
    <t>62,11</t>
  </si>
  <si>
    <t>65,41</t>
  </si>
  <si>
    <t>4,15</t>
  </si>
  <si>
    <t>5,31</t>
  </si>
  <si>
    <t>5,08</t>
  </si>
  <si>
    <t>4,96</t>
  </si>
  <si>
    <t>4,38</t>
  </si>
  <si>
    <t>4,61</t>
  </si>
  <si>
    <t>1/2 Kg Adicional (A)</t>
  </si>
  <si>
    <t>3,43</t>
  </si>
  <si>
    <t>4,39</t>
  </si>
  <si>
    <t>4,19</t>
  </si>
  <si>
    <t>4,10</t>
  </si>
  <si>
    <t>28,13</t>
  </si>
  <si>
    <t>36,01</t>
  </si>
  <si>
    <t>34,43</t>
  </si>
  <si>
    <t>29,71</t>
  </si>
  <si>
    <t>31,28</t>
  </si>
  <si>
    <t>34,67</t>
  </si>
  <si>
    <t>44,39</t>
  </si>
  <si>
    <t>42,45</t>
  </si>
  <si>
    <t>41,48</t>
  </si>
  <si>
    <t>36,63</t>
  </si>
  <si>
    <t>38,57</t>
  </si>
  <si>
    <t>31,58</t>
  </si>
  <si>
    <t>40,42</t>
  </si>
  <si>
    <t>38,66</t>
  </si>
  <si>
    <t>37,77</t>
  </si>
  <si>
    <t>33,35</t>
  </si>
  <si>
    <t>35,12</t>
  </si>
  <si>
    <t>22,97</t>
  </si>
  <si>
    <t>21,97</t>
  </si>
  <si>
    <t>21,47</t>
  </si>
  <si>
    <t>18,95</t>
  </si>
  <si>
    <t>19,96</t>
  </si>
  <si>
    <t>36,19</t>
  </si>
  <si>
    <t>46,34</t>
  </si>
  <si>
    <t>43,30</t>
  </si>
  <si>
    <t>38,23</t>
  </si>
  <si>
    <t>40,25</t>
  </si>
  <si>
    <t>35,01</t>
  </si>
  <si>
    <t>44,82</t>
  </si>
  <si>
    <t>42,85</t>
  </si>
  <si>
    <t>41,88</t>
  </si>
  <si>
    <t>26,59</t>
  </si>
  <si>
    <t>34,05</t>
  </si>
  <si>
    <t>32,56</t>
  </si>
  <si>
    <t>31,81</t>
  </si>
  <si>
    <t>28,08</t>
  </si>
  <si>
    <t>29,57</t>
  </si>
  <si>
    <t>40,00</t>
  </si>
  <si>
    <t>51,22</t>
  </si>
  <si>
    <t>48,97</t>
  </si>
  <si>
    <t>47,85</t>
  </si>
  <si>
    <t>42,25</t>
  </si>
  <si>
    <t>44,49</t>
  </si>
  <si>
    <t>49,23</t>
  </si>
  <si>
    <t>47,07</t>
  </si>
  <si>
    <t>46,00</t>
  </si>
  <si>
    <t>40,61</t>
  </si>
  <si>
    <t>42,76</t>
  </si>
  <si>
    <t>29,85</t>
  </si>
  <si>
    <t>38,21</t>
  </si>
  <si>
    <t>36,54</t>
  </si>
  <si>
    <t>35,70</t>
  </si>
  <si>
    <t>31,52</t>
  </si>
  <si>
    <t>33,19</t>
  </si>
  <si>
    <t>43,82</t>
  </si>
  <si>
    <t>56,09</t>
  </si>
  <si>
    <t>53,64</t>
  </si>
  <si>
    <t>52,40</t>
  </si>
  <si>
    <t>46,27</t>
  </si>
  <si>
    <t>48,72</t>
  </si>
  <si>
    <t>41,90</t>
  </si>
  <si>
    <t>51,28</t>
  </si>
  <si>
    <t>50,11</t>
  </si>
  <si>
    <t>44,24</t>
  </si>
  <si>
    <t>33,10</t>
  </si>
  <si>
    <t>42,37</t>
  </si>
  <si>
    <t>39,59</t>
  </si>
  <si>
    <t>34,95</t>
  </si>
  <si>
    <t>36,80</t>
  </si>
  <si>
    <t>56,97</t>
  </si>
  <si>
    <t>50,30</t>
  </si>
  <si>
    <t>45,34</t>
  </si>
  <si>
    <t>55,51</t>
  </si>
  <si>
    <t>54,24</t>
  </si>
  <si>
    <t>47,89</t>
  </si>
  <si>
    <t>50,43</t>
  </si>
  <si>
    <t>36,35</t>
  </si>
  <si>
    <t>46,53</t>
  </si>
  <si>
    <t>44,50</t>
  </si>
  <si>
    <t>38,39</t>
  </si>
  <si>
    <t>ÍNDICE REAJUSTE 2025</t>
  </si>
  <si>
    <t>51,44</t>
  </si>
  <si>
    <t>65,84</t>
  </si>
  <si>
    <t>62,96</t>
  </si>
  <si>
    <t>61,52</t>
  </si>
  <si>
    <t>54,32</t>
  </si>
  <si>
    <t>57,20</t>
  </si>
  <si>
    <t>48,79</t>
  </si>
  <si>
    <t>62,45</t>
  </si>
  <si>
    <t>58,36</t>
  </si>
  <si>
    <t>51,52</t>
  </si>
  <si>
    <t>54,25</t>
  </si>
  <si>
    <t>39,61</t>
  </si>
  <si>
    <t>50,70</t>
  </si>
  <si>
    <t>48,49</t>
  </si>
  <si>
    <t>47,38</t>
  </si>
  <si>
    <t>41,83</t>
  </si>
  <si>
    <t>44,04</t>
  </si>
  <si>
    <t>55,26</t>
  </si>
  <si>
    <t>70,74</t>
  </si>
  <si>
    <t>67,65</t>
  </si>
  <si>
    <t>66,09</t>
  </si>
  <si>
    <t>61,46</t>
  </si>
  <si>
    <t>52,22</t>
  </si>
  <si>
    <t>66,85</t>
  </si>
  <si>
    <t>63,93</t>
  </si>
  <si>
    <t>62,46</t>
  </si>
  <si>
    <t>58,07</t>
  </si>
  <si>
    <t>42,86</t>
  </si>
  <si>
    <t>54,87</t>
  </si>
  <si>
    <t>52,47</t>
  </si>
  <si>
    <t>51,27</t>
  </si>
  <si>
    <t>45,27</t>
  </si>
  <si>
    <t>47,66</t>
  </si>
  <si>
    <t>59,06</t>
  </si>
  <si>
    <t>75,61</t>
  </si>
  <si>
    <t>72,29</t>
  </si>
  <si>
    <t>70,65</t>
  </si>
  <si>
    <t>62,37</t>
  </si>
  <si>
    <t>65,68</t>
  </si>
  <si>
    <t>55,66</t>
  </si>
  <si>
    <t>68,13</t>
  </si>
  <si>
    <t>66,58</t>
  </si>
  <si>
    <t>58,79</t>
  </si>
  <si>
    <t>61,90</t>
  </si>
  <si>
    <t>46,11</t>
  </si>
  <si>
    <t>59,03</t>
  </si>
  <si>
    <t>56,45</t>
  </si>
  <si>
    <t>55,16</t>
  </si>
  <si>
    <t>48,70</t>
  </si>
  <si>
    <t>EXPORTA FÁCIL EXPRESSO</t>
  </si>
  <si>
    <t>80,48</t>
  </si>
  <si>
    <t>76,96</t>
  </si>
  <si>
    <t>75,20</t>
  </si>
  <si>
    <t>66,40</t>
  </si>
  <si>
    <t>69,91</t>
  </si>
  <si>
    <t>59,11</t>
  </si>
  <si>
    <t>75,68</t>
  </si>
  <si>
    <t>72,36</t>
  </si>
  <si>
    <t>70,71</t>
  </si>
  <si>
    <t>62,42</t>
  </si>
  <si>
    <t>49,37</t>
  </si>
  <si>
    <t>63,20</t>
  </si>
  <si>
    <t>60,44</t>
  </si>
  <si>
    <t>59,05</t>
  </si>
  <si>
    <t>52,14</t>
  </si>
  <si>
    <t>54,90</t>
  </si>
  <si>
    <t>EXPORTA FÁCIL STANDARD</t>
  </si>
  <si>
    <t>66,68</t>
  </si>
  <si>
    <t>85,36</t>
  </si>
  <si>
    <t>81,62</t>
  </si>
  <si>
    <t>79,75</t>
  </si>
  <si>
    <t>70,42</t>
  </si>
  <si>
    <t>74,15</t>
  </si>
  <si>
    <t>4,41</t>
  </si>
  <si>
    <t>4,21</t>
  </si>
  <si>
    <t>4,11</t>
  </si>
  <si>
    <t>3,64</t>
  </si>
  <si>
    <t>67,37</t>
  </si>
  <si>
    <t>64,42</t>
  </si>
  <si>
    <t>62,95</t>
  </si>
  <si>
    <t>55,58</t>
  </si>
  <si>
    <t>58,53</t>
  </si>
  <si>
    <t>EXPORTA FÁCIL ECONOMICO</t>
  </si>
  <si>
    <t>70,49</t>
  </si>
  <si>
    <t>90,23</t>
  </si>
  <si>
    <t>86,29</t>
  </si>
  <si>
    <t>84,31</t>
  </si>
  <si>
    <t>74,44</t>
  </si>
  <si>
    <t>78,38</t>
  </si>
  <si>
    <t>55,88</t>
  </si>
  <si>
    <t>71,53</t>
  </si>
  <si>
    <t>68,40</t>
  </si>
  <si>
    <t>66,83</t>
  </si>
  <si>
    <t>59,00</t>
  </si>
  <si>
    <t>DOCUMENTO INTERNACIONAL EXPRESSO</t>
  </si>
  <si>
    <t>3,82</t>
  </si>
  <si>
    <t>4,89</t>
  </si>
  <si>
    <t>4,67</t>
  </si>
  <si>
    <t>4,56</t>
  </si>
  <si>
    <t>4,24</t>
  </si>
  <si>
    <t>27,24</t>
  </si>
  <si>
    <t>34,87</t>
  </si>
  <si>
    <t>33,34</t>
  </si>
  <si>
    <t>32,58</t>
  </si>
  <si>
    <t>28,77</t>
  </si>
  <si>
    <t>30,30</t>
  </si>
  <si>
    <t>4,17</t>
  </si>
  <si>
    <t>3,98</t>
  </si>
  <si>
    <t>3,90</t>
  </si>
  <si>
    <t>30,58</t>
  </si>
  <si>
    <t>39,15</t>
  </si>
  <si>
    <t>37,43</t>
  </si>
  <si>
    <t>36,58</t>
  </si>
  <si>
    <t>32,29</t>
  </si>
  <si>
    <t>34,01</t>
  </si>
  <si>
    <t>33,54</t>
  </si>
  <si>
    <t>42,94</t>
  </si>
  <si>
    <t>41,06</t>
  </si>
  <si>
    <t>40,13</t>
  </si>
  <si>
    <t>35,43</t>
  </si>
  <si>
    <t>37,31</t>
  </si>
  <si>
    <t>33,90</t>
  </si>
  <si>
    <t>43,41</t>
  </si>
  <si>
    <t>40,55</t>
  </si>
  <si>
    <t>35,81</t>
  </si>
  <si>
    <t>37,70</t>
  </si>
  <si>
    <t>17,38</t>
  </si>
  <si>
    <t>22,25</t>
  </si>
  <si>
    <t>21,28</t>
  </si>
  <si>
    <t>20,79</t>
  </si>
  <si>
    <t>18,35</t>
  </si>
  <si>
    <t>19,33</t>
  </si>
  <si>
    <t>36,98</t>
  </si>
  <si>
    <t>38,94</t>
  </si>
  <si>
    <t>37,24</t>
  </si>
  <si>
    <t>47,67</t>
  </si>
  <si>
    <t>45,59</t>
  </si>
  <si>
    <t>44,55</t>
  </si>
  <si>
    <t>39,33</t>
  </si>
  <si>
    <t>41,41</t>
  </si>
  <si>
    <t>25,75</t>
  </si>
  <si>
    <t>32,97</t>
  </si>
  <si>
    <t>31,53</t>
  </si>
  <si>
    <t>30,80</t>
  </si>
  <si>
    <t>27,20</t>
  </si>
  <si>
    <t>28,64</t>
  </si>
  <si>
    <t>38,70</t>
  </si>
  <si>
    <t>47,37</t>
  </si>
  <si>
    <t>46,29</t>
  </si>
  <si>
    <t>40,87</t>
  </si>
  <si>
    <t>43,04</t>
  </si>
  <si>
    <t>40,57</t>
  </si>
  <si>
    <t>51,94</t>
  </si>
  <si>
    <t>48,53</t>
  </si>
  <si>
    <t>42,84</t>
  </si>
  <si>
    <t>28,91</t>
  </si>
  <si>
    <t>37,00</t>
  </si>
  <si>
    <t>30,53</t>
  </si>
  <si>
    <t>32,14</t>
  </si>
  <si>
    <t>42,39</t>
  </si>
  <si>
    <t>54,26</t>
  </si>
  <si>
    <t>51,89</t>
  </si>
  <si>
    <t>50,69</t>
  </si>
  <si>
    <t>44,76</t>
  </si>
  <si>
    <t>47,13</t>
  </si>
  <si>
    <t>43,91</t>
  </si>
  <si>
    <t>56,21</t>
  </si>
  <si>
    <t>53,76</t>
  </si>
  <si>
    <t>46,38</t>
  </si>
  <si>
    <t>48,83</t>
  </si>
  <si>
    <t>32,05</t>
  </si>
  <si>
    <t>41,03</t>
  </si>
  <si>
    <t>38,34</t>
  </si>
  <si>
    <t>33,85</t>
  </si>
  <si>
    <t>35,64</t>
  </si>
  <si>
    <t>46,08</t>
  </si>
  <si>
    <t>58,98</t>
  </si>
  <si>
    <t>56,40</t>
  </si>
  <si>
    <t>55,11</t>
  </si>
  <si>
    <t>51,24</t>
  </si>
  <si>
    <t>47,25</t>
  </si>
  <si>
    <t>60,48</t>
  </si>
  <si>
    <t>57,84</t>
  </si>
  <si>
    <t>56,52</t>
  </si>
  <si>
    <t>49,89</t>
  </si>
  <si>
    <t>52,54</t>
  </si>
  <si>
    <t>35,20</t>
  </si>
  <si>
    <t>45,06</t>
  </si>
  <si>
    <t>43,09</t>
  </si>
  <si>
    <t>42,11</t>
  </si>
  <si>
    <t>37,18</t>
  </si>
  <si>
    <t>49,76</t>
  </si>
  <si>
    <t>63,70</t>
  </si>
  <si>
    <t>60,91</t>
  </si>
  <si>
    <t>59,51</t>
  </si>
  <si>
    <t>52,55</t>
  </si>
  <si>
    <t>55,33</t>
  </si>
  <si>
    <t>50,57</t>
  </si>
  <si>
    <t>64,74</t>
  </si>
  <si>
    <t>61,91</t>
  </si>
  <si>
    <t>60,49</t>
  </si>
  <si>
    <t>53,41</t>
  </si>
  <si>
    <t>56,24</t>
  </si>
  <si>
    <t>38,35</t>
  </si>
  <si>
    <t>49,10</t>
  </si>
  <si>
    <t>46,96</t>
  </si>
  <si>
    <t>45,88</t>
  </si>
  <si>
    <t>40,51</t>
  </si>
  <si>
    <t>53,45</t>
  </si>
  <si>
    <t>68,43</t>
  </si>
  <si>
    <t>65,44</t>
  </si>
  <si>
    <t>63,94</t>
  </si>
  <si>
    <t>59,45</t>
  </si>
  <si>
    <t>53,90</t>
  </si>
  <si>
    <t>69,01</t>
  </si>
  <si>
    <t>65,98</t>
  </si>
  <si>
    <t>64,47</t>
  </si>
  <si>
    <t>56,93</t>
  </si>
  <si>
    <t>59,95</t>
  </si>
  <si>
    <t>53,14</t>
  </si>
  <si>
    <t>50,81</t>
  </si>
  <si>
    <t>49,65</t>
  </si>
  <si>
    <t>43,84</t>
  </si>
  <si>
    <t>46,16</t>
  </si>
  <si>
    <t>57,14</t>
  </si>
  <si>
    <t>73,14</t>
  </si>
  <si>
    <t>69,94</t>
  </si>
  <si>
    <t>60,33</t>
  </si>
  <si>
    <t>57,24</t>
  </si>
  <si>
    <t>73,29</t>
  </si>
  <si>
    <t>68,48</t>
  </si>
  <si>
    <t>60,45</t>
  </si>
  <si>
    <t>63,66</t>
  </si>
  <si>
    <t>44,66</t>
  </si>
  <si>
    <t>57,17</t>
  </si>
  <si>
    <t>53,42</t>
  </si>
  <si>
    <t>47,16</t>
  </si>
  <si>
    <t>60,82</t>
  </si>
  <si>
    <t>77,86</t>
  </si>
  <si>
    <t>74,45</t>
  </si>
  <si>
    <t>72,75</t>
  </si>
  <si>
    <t>64,23</t>
  </si>
  <si>
    <t>67,63</t>
  </si>
  <si>
    <t>4,27</t>
  </si>
  <si>
    <t>4,08</t>
  </si>
  <si>
    <t>3,52</t>
  </si>
  <si>
    <t>3,71</t>
  </si>
  <si>
    <t>47,81</t>
  </si>
  <si>
    <t>61,21</t>
  </si>
  <si>
    <t>57,19</t>
  </si>
  <si>
    <t>50,49</t>
  </si>
  <si>
    <t>64,51</t>
  </si>
  <si>
    <t>82,57</t>
  </si>
  <si>
    <t>78,96</t>
  </si>
  <si>
    <t>77,15</t>
  </si>
  <si>
    <t>68,12</t>
  </si>
  <si>
    <t>71,73</t>
  </si>
  <si>
    <t>50,97</t>
  </si>
  <si>
    <t>65,25</t>
  </si>
  <si>
    <t>62,39</t>
  </si>
  <si>
    <t>60,96</t>
  </si>
  <si>
    <t>53,82</t>
  </si>
  <si>
    <t>56,68</t>
  </si>
  <si>
    <t>68,19</t>
  </si>
  <si>
    <t>87,29</t>
  </si>
  <si>
    <t>83,47</t>
  </si>
  <si>
    <t>81,56</t>
  </si>
  <si>
    <t>72,01</t>
  </si>
  <si>
    <t>75,83</t>
  </si>
  <si>
    <t>25,17</t>
  </si>
  <si>
    <t>32,22</t>
  </si>
  <si>
    <t>30,10</t>
  </si>
  <si>
    <t>26,58</t>
  </si>
  <si>
    <t>54,11</t>
  </si>
  <si>
    <t>69,27</t>
  </si>
  <si>
    <t>66,24</t>
  </si>
  <si>
    <t>64,72</t>
  </si>
  <si>
    <t>60,18</t>
  </si>
  <si>
    <t>3,69</t>
  </si>
  <si>
    <t>4,73</t>
  </si>
  <si>
    <t>4,52</t>
  </si>
  <si>
    <t>28,25</t>
  </si>
  <si>
    <t>36,17</t>
  </si>
  <si>
    <t>34,59</t>
  </si>
  <si>
    <t>33,80</t>
  </si>
  <si>
    <t>29,84</t>
  </si>
  <si>
    <t>3,16</t>
  </si>
  <si>
    <t>4,04</t>
  </si>
  <si>
    <t>3,85</t>
  </si>
  <si>
    <t>3,77</t>
  </si>
  <si>
    <t>3,51</t>
  </si>
  <si>
    <t>31,32</t>
  </si>
  <si>
    <t>40,10</t>
  </si>
  <si>
    <t>37,47</t>
  </si>
  <si>
    <t>33,08</t>
  </si>
  <si>
    <t>30,91</t>
  </si>
  <si>
    <t>39,57</t>
  </si>
  <si>
    <t>37,83</t>
  </si>
  <si>
    <t>32,64</t>
  </si>
  <si>
    <t>34,37</t>
  </si>
  <si>
    <t>34,41</t>
  </si>
  <si>
    <t>44,05</t>
  </si>
  <si>
    <t>42,12</t>
  </si>
  <si>
    <t>41,16</t>
  </si>
  <si>
    <t>36,34</t>
  </si>
  <si>
    <t>16,06</t>
  </si>
  <si>
    <t>20,55</t>
  </si>
  <si>
    <t>19,66</t>
  </si>
  <si>
    <t>19,21</t>
  </si>
  <si>
    <t>16,96</t>
  </si>
  <si>
    <t>17,86</t>
  </si>
  <si>
    <t>32,26</t>
  </si>
  <si>
    <t>38,59</t>
  </si>
  <si>
    <t>34,07</t>
  </si>
  <si>
    <t>35,88</t>
  </si>
  <si>
    <t>37,49</t>
  </si>
  <si>
    <t>47,99</t>
  </si>
  <si>
    <t>41,68</t>
  </si>
  <si>
    <t>23,79</t>
  </si>
  <si>
    <t>30,46</t>
  </si>
  <si>
    <t>29,13</t>
  </si>
  <si>
    <t>28,46</t>
  </si>
  <si>
    <t>25,13</t>
  </si>
  <si>
    <t>26,46</t>
  </si>
  <si>
    <t>35,65</t>
  </si>
  <si>
    <t>45,65</t>
  </si>
  <si>
    <t>43,65</t>
  </si>
  <si>
    <t>39,66</t>
  </si>
  <si>
    <t>49,67</t>
  </si>
  <si>
    <t>26,71</t>
  </si>
  <si>
    <t>34,19</t>
  </si>
  <si>
    <t>32,69</t>
  </si>
  <si>
    <t>31,94</t>
  </si>
  <si>
    <t>29,70</t>
  </si>
  <si>
    <t>39,06</t>
  </si>
  <si>
    <t>50,00</t>
  </si>
  <si>
    <t>46,71</t>
  </si>
  <si>
    <t>41,24</t>
  </si>
  <si>
    <t>43,43</t>
  </si>
  <si>
    <t>43,66</t>
  </si>
  <si>
    <t>53,44</t>
  </si>
  <si>
    <t>46,10</t>
  </si>
  <si>
    <t>37,91</t>
  </si>
  <si>
    <t>36,25</t>
  </si>
  <si>
    <t>35,42</t>
  </si>
  <si>
    <t>54,34</t>
  </si>
  <si>
    <t>51,96</t>
  </si>
  <si>
    <t>50,77</t>
  </si>
  <si>
    <t>47,21</t>
  </si>
  <si>
    <t>59,81</t>
  </si>
  <si>
    <t>55,89</t>
  </si>
  <si>
    <t>49,34</t>
  </si>
  <si>
    <t>38,90</t>
  </si>
  <si>
    <t>45,85</t>
  </si>
  <si>
    <t>58,69</t>
  </si>
  <si>
    <t>56,12</t>
  </si>
  <si>
    <t>54,83</t>
  </si>
  <si>
    <t>48,41</t>
  </si>
  <si>
    <t>50,98</t>
  </si>
  <si>
    <t>49,80</t>
  </si>
  <si>
    <t>63,76</t>
  </si>
  <si>
    <t>59,57</t>
  </si>
  <si>
    <t>52,60</t>
  </si>
  <si>
    <t>35,44</t>
  </si>
  <si>
    <t>43,38</t>
  </si>
  <si>
    <t>39,41</t>
  </si>
  <si>
    <t>63,05</t>
  </si>
  <si>
    <t>60,29</t>
  </si>
  <si>
    <t>58,91</t>
  </si>
  <si>
    <t>54,78</t>
  </si>
  <si>
    <t>52,89</t>
  </si>
  <si>
    <t>67,71</t>
  </si>
  <si>
    <t>63,27</t>
  </si>
  <si>
    <t>55,85</t>
  </si>
  <si>
    <t>46,95</t>
  </si>
  <si>
    <t>45,87</t>
  </si>
  <si>
    <t>40,50</t>
  </si>
  <si>
    <t>42,64</t>
  </si>
  <si>
    <t>52,64</t>
  </si>
  <si>
    <t>67,39</t>
  </si>
  <si>
    <t>64,44</t>
  </si>
  <si>
    <t>62,97</t>
  </si>
  <si>
    <t>55,59</t>
  </si>
  <si>
    <t>58,54</t>
  </si>
  <si>
    <t>3,08</t>
  </si>
  <si>
    <t>3,94</t>
  </si>
  <si>
    <t>3,68</t>
  </si>
  <si>
    <t>41,26</t>
  </si>
  <si>
    <t>52,82</t>
  </si>
  <si>
    <t>49,35</t>
  </si>
  <si>
    <t>43,57</t>
  </si>
  <si>
    <t>56,04</t>
  </si>
  <si>
    <t>68,59</t>
  </si>
  <si>
    <t>67,03</t>
  </si>
  <si>
    <t>59,18</t>
  </si>
  <si>
    <t>62,31</t>
  </si>
  <si>
    <t>44,17</t>
  </si>
  <si>
    <t>56,55</t>
  </si>
  <si>
    <t>54,08</t>
  </si>
  <si>
    <t>52,84</t>
  </si>
  <si>
    <t>46,65</t>
  </si>
  <si>
    <t>49,12</t>
  </si>
  <si>
    <t>59,43</t>
  </si>
  <si>
    <t>76,08</t>
  </si>
  <si>
    <t>71,09</t>
  </si>
  <si>
    <t>62,76</t>
  </si>
  <si>
    <t>24,87</t>
  </si>
  <si>
    <t>31,84</t>
  </si>
  <si>
    <t>30,44</t>
  </si>
  <si>
    <t>26,27</t>
  </si>
  <si>
    <t>27,66</t>
  </si>
  <si>
    <t>47,09</t>
  </si>
  <si>
    <t>60,28</t>
  </si>
  <si>
    <t>57,64</t>
  </si>
  <si>
    <t>56,32</t>
  </si>
  <si>
    <t>49,73</t>
  </si>
  <si>
    <t>52,37</t>
  </si>
  <si>
    <t>62,83</t>
  </si>
  <si>
    <t>80,43</t>
  </si>
  <si>
    <t>76,91</t>
  </si>
  <si>
    <t>75,14</t>
  </si>
  <si>
    <t>66,35</t>
  </si>
  <si>
    <t>69,86</t>
  </si>
  <si>
    <t>27,92</t>
  </si>
  <si>
    <t>35,74</t>
  </si>
  <si>
    <t>34,18</t>
  </si>
  <si>
    <t>33,40</t>
  </si>
  <si>
    <t>29,48</t>
  </si>
  <si>
    <t>31,05</t>
  </si>
  <si>
    <t>64,00</t>
  </si>
  <si>
    <t>61,20</t>
  </si>
  <si>
    <t>59,80</t>
  </si>
  <si>
    <t>52,79</t>
  </si>
  <si>
    <t>55,60</t>
  </si>
  <si>
    <t>3,40</t>
  </si>
  <si>
    <t>4,35</t>
  </si>
  <si>
    <t>4,07</t>
  </si>
  <si>
    <t>3,59</t>
  </si>
  <si>
    <t>3,78</t>
  </si>
  <si>
    <t>30,95</t>
  </si>
  <si>
    <t>39,63</t>
  </si>
  <si>
    <t>37,89</t>
  </si>
  <si>
    <t>37,03</t>
  </si>
  <si>
    <t>34,42</t>
  </si>
  <si>
    <t>3,73</t>
  </si>
  <si>
    <t>3,56</t>
  </si>
  <si>
    <t>3,24</t>
  </si>
  <si>
    <t>34,00</t>
  </si>
  <si>
    <t>43,53</t>
  </si>
  <si>
    <t>41,62</t>
  </si>
  <si>
    <t>40,67</t>
  </si>
  <si>
    <t>35,91</t>
  </si>
  <si>
    <t>37,81</t>
  </si>
  <si>
    <t>39,08</t>
  </si>
  <si>
    <t>37,37</t>
  </si>
  <si>
    <t>36,52</t>
  </si>
  <si>
    <t>32,25</t>
  </si>
  <si>
    <t>33,96</t>
  </si>
  <si>
    <t>39,12</t>
  </si>
  <si>
    <t>15,87</t>
  </si>
  <si>
    <t>20,31</t>
  </si>
  <si>
    <t>19,43</t>
  </si>
  <si>
    <t>18,98</t>
  </si>
  <si>
    <t>16,76</t>
  </si>
  <si>
    <t>31,87</t>
  </si>
  <si>
    <t>39,01</t>
  </si>
  <si>
    <t>38,12</t>
  </si>
  <si>
    <t>33,66</t>
  </si>
  <si>
    <t>40,09</t>
  </si>
  <si>
    <t>51,32</t>
  </si>
  <si>
    <t>49,08</t>
  </si>
  <si>
    <t>47,96</t>
  </si>
  <si>
    <t>42,34</t>
  </si>
  <si>
    <t>44,59</t>
  </si>
  <si>
    <t>23,51</t>
  </si>
  <si>
    <t>30,11</t>
  </si>
  <si>
    <t>28,79</t>
  </si>
  <si>
    <t>28,12</t>
  </si>
  <si>
    <t>24,83</t>
  </si>
  <si>
    <t>26,15</t>
  </si>
  <si>
    <t>35,22</t>
  </si>
  <si>
    <t>43,12</t>
  </si>
  <si>
    <t>42,13</t>
  </si>
  <si>
    <t>43,14</t>
  </si>
  <si>
    <t>55,22</t>
  </si>
  <si>
    <t>52,81</t>
  </si>
  <si>
    <t>45,55</t>
  </si>
  <si>
    <t>47,97</t>
  </si>
  <si>
    <t>26,39</t>
  </si>
  <si>
    <t>33,78</t>
  </si>
  <si>
    <t>32,31</t>
  </si>
  <si>
    <t>31,57</t>
  </si>
  <si>
    <t>29,35</t>
  </si>
  <si>
    <t>38,58</t>
  </si>
  <si>
    <t>49,39</t>
  </si>
  <si>
    <t>47,22</t>
  </si>
  <si>
    <t>40,73</t>
  </si>
  <si>
    <t>42,90</t>
  </si>
  <si>
    <t>46,17</t>
  </si>
  <si>
    <t>48,76</t>
  </si>
  <si>
    <t>51,35</t>
  </si>
  <si>
    <t>29,27</t>
  </si>
  <si>
    <t>37,46</t>
  </si>
  <si>
    <t>35,00</t>
  </si>
  <si>
    <t>30,90</t>
  </si>
  <si>
    <t>32,54</t>
  </si>
  <si>
    <t>53,68</t>
  </si>
  <si>
    <t>51,33</t>
  </si>
  <si>
    <t>50,16</t>
  </si>
  <si>
    <t>44,28</t>
  </si>
  <si>
    <t>46,63</t>
  </si>
  <si>
    <t>49,22</t>
  </si>
  <si>
    <t>63,01</t>
  </si>
  <si>
    <t>60,24</t>
  </si>
  <si>
    <t>58,87</t>
  </si>
  <si>
    <t>51,98</t>
  </si>
  <si>
    <t>54,73</t>
  </si>
  <si>
    <t>41,14</t>
  </si>
  <si>
    <t>39,35</t>
  </si>
  <si>
    <t>38,45</t>
  </si>
  <si>
    <t>33,94</t>
  </si>
  <si>
    <t>45,29</t>
  </si>
  <si>
    <t>57,97</t>
  </si>
  <si>
    <t>55,44</t>
  </si>
  <si>
    <t>54,16</t>
  </si>
  <si>
    <t>47,82</t>
  </si>
  <si>
    <t>50,36</t>
  </si>
  <si>
    <t>52,26</t>
  </si>
  <si>
    <t>66,91</t>
  </si>
  <si>
    <t>63,98</t>
  </si>
  <si>
    <t>62,52</t>
  </si>
  <si>
    <t>55,20</t>
  </si>
  <si>
    <t>58,13</t>
  </si>
  <si>
    <t>35,02</t>
  </si>
  <si>
    <t>42,87</t>
  </si>
  <si>
    <t>36,99</t>
  </si>
  <si>
    <t>48,65</t>
  </si>
  <si>
    <t>62,28</t>
  </si>
  <si>
    <t>59,56</t>
  </si>
  <si>
    <t>58,19</t>
  </si>
  <si>
    <t>51,38</t>
  </si>
  <si>
    <t>3,04</t>
  </si>
  <si>
    <t>3,22</t>
  </si>
  <si>
    <t>48,52</t>
  </si>
  <si>
    <t>46,39</t>
  </si>
  <si>
    <t>45,33</t>
  </si>
  <si>
    <t>42,14</t>
  </si>
  <si>
    <t>66,57</t>
  </si>
  <si>
    <t>63,65</t>
  </si>
  <si>
    <t>62,20</t>
  </si>
  <si>
    <t>54,91</t>
  </si>
  <si>
    <t>57,83</t>
  </si>
  <si>
    <t>40,77</t>
  </si>
  <si>
    <t>52,20</t>
  </si>
  <si>
    <t>49,91</t>
  </si>
  <si>
    <t>43,06</t>
  </si>
  <si>
    <t>70,86</t>
  </si>
  <si>
    <t>67,76</t>
  </si>
  <si>
    <t>66,21</t>
  </si>
  <si>
    <t>58,46</t>
  </si>
  <si>
    <t>61,55</t>
  </si>
  <si>
    <t>24,58</t>
  </si>
  <si>
    <t>31,46</t>
  </si>
  <si>
    <t>30,08</t>
  </si>
  <si>
    <t>29,39</t>
  </si>
  <si>
    <t>25,95</t>
  </si>
  <si>
    <t>27,33</t>
  </si>
  <si>
    <t>52,21</t>
  </si>
  <si>
    <t>58,71</t>
  </si>
  <si>
    <t>75,15</t>
  </si>
  <si>
    <t>71,86</t>
  </si>
  <si>
    <t>70,22</t>
  </si>
  <si>
    <t>62,00</t>
  </si>
  <si>
    <t>65,29</t>
  </si>
  <si>
    <t>27,59</t>
  </si>
  <si>
    <t>35,32</t>
  </si>
  <si>
    <t>33,77</t>
  </si>
  <si>
    <t>30,69</t>
  </si>
  <si>
    <t>46,54</t>
  </si>
  <si>
    <t>51,75</t>
  </si>
  <si>
    <t>62,06</t>
  </si>
  <si>
    <t>79,44</t>
  </si>
  <si>
    <t>75,97</t>
  </si>
  <si>
    <t>74,23</t>
  </si>
  <si>
    <t>65,54</t>
  </si>
  <si>
    <t>30,59</t>
  </si>
  <si>
    <t>39,16</t>
  </si>
  <si>
    <t>37,44</t>
  </si>
  <si>
    <t>32,30</t>
  </si>
  <si>
    <t>49,41</t>
  </si>
  <si>
    <t>63,24</t>
  </si>
  <si>
    <t>59,09</t>
  </si>
  <si>
    <t>52,17</t>
  </si>
  <si>
    <t>54,94</t>
  </si>
  <si>
    <t>3,36</t>
  </si>
  <si>
    <t>4,30</t>
  </si>
  <si>
    <t>4,02</t>
  </si>
  <si>
    <t>3,55</t>
  </si>
  <si>
    <t>43,01</t>
  </si>
  <si>
    <t>41,13</t>
  </si>
  <si>
    <t>40,19</t>
  </si>
  <si>
    <t>37,36</t>
  </si>
  <si>
    <t>3,20</t>
  </si>
  <si>
    <t>36,60</t>
  </si>
  <si>
    <t>46,86</t>
  </si>
  <si>
    <t>44,80</t>
  </si>
  <si>
    <t>43,78</t>
  </si>
  <si>
    <t>38,65</t>
  </si>
  <si>
    <t>40,70</t>
  </si>
  <si>
    <t>38,60</t>
  </si>
  <si>
    <t>36,07</t>
  </si>
  <si>
    <t>31,85</t>
  </si>
  <si>
    <t>39,62</t>
  </si>
  <si>
    <t>50,71</t>
  </si>
  <si>
    <t>48,50</t>
  </si>
  <si>
    <t>41,84</t>
  </si>
  <si>
    <t>44,06</t>
  </si>
  <si>
    <t>15,68</t>
  </si>
  <si>
    <t>20,07</t>
  </si>
  <si>
    <t>18,76</t>
  </si>
  <si>
    <t>16,56</t>
  </si>
  <si>
    <t>17,44</t>
  </si>
  <si>
    <t>31,47</t>
  </si>
  <si>
    <t>40,30</t>
  </si>
  <si>
    <t>38,53</t>
  </si>
  <si>
    <t>42,63</t>
  </si>
  <si>
    <t>54,56</t>
  </si>
  <si>
    <t>52,18</t>
  </si>
  <si>
    <t>50,99</t>
  </si>
  <si>
    <t>47,40</t>
  </si>
  <si>
    <t>23,23</t>
  </si>
  <si>
    <t>29,75</t>
  </si>
  <si>
    <t>28,44</t>
  </si>
  <si>
    <t>27,79</t>
  </si>
  <si>
    <t>24,53</t>
  </si>
  <si>
    <t>25,84</t>
  </si>
  <si>
    <t>34,78</t>
  </si>
  <si>
    <t>44,54</t>
  </si>
  <si>
    <t>42,58</t>
  </si>
  <si>
    <t>41,61</t>
  </si>
  <si>
    <t>36,74</t>
  </si>
  <si>
    <t>38,69</t>
  </si>
  <si>
    <t>45,63</t>
  </si>
  <si>
    <t>58,41</t>
  </si>
  <si>
    <t>54,57</t>
  </si>
  <si>
    <t>48,18</t>
  </si>
  <si>
    <t>50,74</t>
  </si>
  <si>
    <t>26,08</t>
  </si>
  <si>
    <t>33,38</t>
  </si>
  <si>
    <t>31,92</t>
  </si>
  <si>
    <t>31,19</t>
  </si>
  <si>
    <t>29,00</t>
  </si>
  <si>
    <t>PACKET EXPRESS</t>
  </si>
  <si>
    <t>48,78</t>
  </si>
  <si>
    <t>46,64</t>
  </si>
  <si>
    <t>45,57</t>
  </si>
  <si>
    <t>40,23</t>
  </si>
  <si>
    <t>48,63</t>
  </si>
  <si>
    <t>62,26</t>
  </si>
  <si>
    <t>59,53</t>
  </si>
  <si>
    <t>58,17</t>
  </si>
  <si>
    <t>28,92</t>
  </si>
  <si>
    <t>37,02</t>
  </si>
  <si>
    <t>35,40</t>
  </si>
  <si>
    <t>30,54</t>
  </si>
  <si>
    <t>32,15</t>
  </si>
  <si>
    <t>PACKET SALE</t>
  </si>
  <si>
    <t>53,02</t>
  </si>
  <si>
    <t>49,54</t>
  </si>
  <si>
    <t>43,74</t>
  </si>
  <si>
    <t>46,06</t>
  </si>
  <si>
    <t>51,64</t>
  </si>
  <si>
    <t>66,12</t>
  </si>
  <si>
    <t>63,22</t>
  </si>
  <si>
    <t>61,78</t>
  </si>
  <si>
    <t>54,54</t>
  </si>
  <si>
    <t>31,76</t>
  </si>
  <si>
    <t>40,65</t>
  </si>
  <si>
    <t>38,88</t>
  </si>
  <si>
    <t>37,99</t>
  </si>
  <si>
    <t>PACKET STANDAD</t>
  </si>
  <si>
    <t>44,73</t>
  </si>
  <si>
    <t>57,26</t>
  </si>
  <si>
    <t>54,75</t>
  </si>
  <si>
    <t>53,50</t>
  </si>
  <si>
    <t>47,23</t>
  </si>
  <si>
    <t>49,74</t>
  </si>
  <si>
    <t>3,18</t>
  </si>
  <si>
    <t>3,34</t>
  </si>
  <si>
    <t>34,60</t>
  </si>
  <si>
    <t>42,36</t>
  </si>
  <si>
    <t>41,39</t>
  </si>
  <si>
    <t>38,48</t>
  </si>
  <si>
    <t>61,51</t>
  </si>
  <si>
    <t>57,47</t>
  </si>
  <si>
    <t>37,45</t>
  </si>
  <si>
    <t>47,94</t>
  </si>
  <si>
    <t>45,84</t>
  </si>
  <si>
    <t>39,55</t>
  </si>
  <si>
    <t>41,64</t>
  </si>
  <si>
    <t>62,86</t>
  </si>
  <si>
    <t>24,28</t>
  </si>
  <si>
    <t>31,08</t>
  </si>
  <si>
    <t>29,72</t>
  </si>
  <si>
    <t>29,04</t>
  </si>
  <si>
    <t>25,64</t>
  </si>
  <si>
    <t>27,00</t>
  </si>
  <si>
    <t>40,29</t>
  </si>
  <si>
    <t>51,58</t>
  </si>
  <si>
    <t>49,32</t>
  </si>
  <si>
    <t>48,19</t>
  </si>
  <si>
    <t>69,98</t>
  </si>
  <si>
    <t>66,92</t>
  </si>
  <si>
    <t>65,39</t>
  </si>
  <si>
    <t>57,74</t>
  </si>
  <si>
    <t>60,79</t>
  </si>
  <si>
    <t>27,26</t>
  </si>
  <si>
    <t>34,89</t>
  </si>
  <si>
    <t>28,78</t>
  </si>
  <si>
    <t>30,32</t>
  </si>
  <si>
    <t>51,59</t>
  </si>
  <si>
    <t>57,98</t>
  </si>
  <si>
    <t>74,22</t>
  </si>
  <si>
    <t>70,98</t>
  </si>
  <si>
    <t>69,35</t>
  </si>
  <si>
    <t>61,23</t>
  </si>
  <si>
    <t>64,48</t>
  </si>
  <si>
    <t>30,22</t>
  </si>
  <si>
    <t>31,91</t>
  </si>
  <si>
    <t>45,98</t>
  </si>
  <si>
    <t>58,86</t>
  </si>
  <si>
    <t>56,28</t>
  </si>
  <si>
    <t>55,00</t>
  </si>
  <si>
    <t>48,56</t>
  </si>
  <si>
    <t>51,14</t>
  </si>
  <si>
    <t>61,30</t>
  </si>
  <si>
    <t>78,46</t>
  </si>
  <si>
    <t>75,03</t>
  </si>
  <si>
    <t>73,31</t>
  </si>
  <si>
    <t>64,73</t>
  </si>
  <si>
    <t>68,16</t>
  </si>
  <si>
    <t>42,49</t>
  </si>
  <si>
    <t>40,63</t>
  </si>
  <si>
    <t>39,70</t>
  </si>
  <si>
    <t>48,82</t>
  </si>
  <si>
    <t>62,49</t>
  </si>
  <si>
    <t>59,76</t>
  </si>
  <si>
    <t>58,39</t>
  </si>
  <si>
    <t>51,55</t>
  </si>
  <si>
    <t>54,29</t>
  </si>
  <si>
    <t>3,32</t>
  </si>
  <si>
    <t>4,25</t>
  </si>
  <si>
    <t>3,97</t>
  </si>
  <si>
    <t>3,50</t>
  </si>
  <si>
    <t>36,16</t>
  </si>
  <si>
    <t>46,30</t>
  </si>
  <si>
    <t>44,26</t>
  </si>
  <si>
    <t>43,26</t>
  </si>
  <si>
    <t>38,19</t>
  </si>
  <si>
    <t>40,21</t>
  </si>
  <si>
    <t>2,85</t>
  </si>
  <si>
    <t>3,48</t>
  </si>
  <si>
    <t>39,14</t>
  </si>
  <si>
    <t>50,10</t>
  </si>
  <si>
    <t>47,91</t>
  </si>
  <si>
    <t>46,81</t>
  </si>
  <si>
    <t>41,34</t>
  </si>
  <si>
    <t>35,62</t>
  </si>
  <si>
    <t>31,45</t>
  </si>
  <si>
    <t>33,12</t>
  </si>
  <si>
    <t>53,91</t>
  </si>
  <si>
    <t>44,47</t>
  </si>
  <si>
    <t>46,83</t>
  </si>
  <si>
    <t>15,49</t>
  </si>
  <si>
    <t>19,83</t>
  </si>
  <si>
    <t>18,97</t>
  </si>
  <si>
    <t>18,53</t>
  </si>
  <si>
    <t>16,36</t>
  </si>
  <si>
    <t>17,23</t>
  </si>
  <si>
    <t>39,79</t>
  </si>
  <si>
    <t>32,82</t>
  </si>
  <si>
    <t>34,56</t>
  </si>
  <si>
    <t>45,08</t>
  </si>
  <si>
    <t>57,70</t>
  </si>
  <si>
    <t>55,18</t>
  </si>
  <si>
    <t>53,92</t>
  </si>
  <si>
    <t>47,60</t>
  </si>
  <si>
    <t>50,13</t>
  </si>
  <si>
    <t>22,95</t>
  </si>
  <si>
    <t>28,10</t>
  </si>
  <si>
    <t>24,24</t>
  </si>
  <si>
    <t>25,53</t>
  </si>
  <si>
    <t>43,98</t>
  </si>
  <si>
    <t>42,05</t>
  </si>
  <si>
    <t>36,28</t>
  </si>
  <si>
    <t>38,20</t>
  </si>
  <si>
    <t>48,04</t>
  </si>
  <si>
    <t>58,81</t>
  </si>
  <si>
    <t>53,43</t>
  </si>
  <si>
    <t>25,76</t>
  </si>
  <si>
    <t>32,98</t>
  </si>
  <si>
    <t>31,54</t>
  </si>
  <si>
    <t>30,82</t>
  </si>
  <si>
    <t>28,65</t>
  </si>
  <si>
    <t>37,63</t>
  </si>
  <si>
    <t>48,17</t>
  </si>
  <si>
    <t>45,00</t>
  </si>
  <si>
    <t>39,73</t>
  </si>
  <si>
    <t>51,02</t>
  </si>
  <si>
    <t>65,32</t>
  </si>
  <si>
    <t>61,03</t>
  </si>
  <si>
    <t>53,88</t>
  </si>
  <si>
    <t>56,74</t>
  </si>
  <si>
    <t>28,57</t>
  </si>
  <si>
    <t>34,97</t>
  </si>
  <si>
    <t>34,17</t>
  </si>
  <si>
    <t>30,17</t>
  </si>
  <si>
    <t>31,77</t>
  </si>
  <si>
    <t>40,90</t>
  </si>
  <si>
    <t>52,35</t>
  </si>
  <si>
    <t>50,06</t>
  </si>
  <si>
    <t>43,19</t>
  </si>
  <si>
    <t>45,48</t>
  </si>
  <si>
    <t>2,97</t>
  </si>
  <si>
    <t>3,80</t>
  </si>
  <si>
    <t>3,14</t>
  </si>
  <si>
    <t>3,30</t>
  </si>
  <si>
    <t>40,16</t>
  </si>
  <si>
    <t>38,41</t>
  </si>
  <si>
    <t>37,53</t>
  </si>
  <si>
    <t>33,14</t>
  </si>
  <si>
    <t>54,07</t>
  </si>
  <si>
    <t>52,83</t>
  </si>
  <si>
    <t>49,11</t>
  </si>
  <si>
    <t>41,85</t>
  </si>
  <si>
    <t>40,89</t>
  </si>
  <si>
    <t>36,10</t>
  </si>
  <si>
    <t>38,02</t>
  </si>
  <si>
    <t>47,45</t>
  </si>
  <si>
    <t>60,74</t>
  </si>
  <si>
    <t>58,09</t>
  </si>
  <si>
    <t>56,75</t>
  </si>
  <si>
    <t>23,69</t>
  </si>
  <si>
    <t>28,99</t>
  </si>
  <si>
    <t>28,33</t>
  </si>
  <si>
    <t>25,02</t>
  </si>
  <si>
    <t>26,34</t>
  </si>
  <si>
    <t>47,36</t>
  </si>
  <si>
    <t>39,07</t>
  </si>
  <si>
    <t>50,72</t>
  </si>
  <si>
    <t>64,92</t>
  </si>
  <si>
    <t>60,66</t>
  </si>
  <si>
    <t>53,55</t>
  </si>
  <si>
    <t>34,04</t>
  </si>
  <si>
    <t>32,55</t>
  </si>
  <si>
    <t>39,80</t>
  </si>
  <si>
    <t>50,95</t>
  </si>
  <si>
    <t>47,61</t>
  </si>
  <si>
    <t>42,03</t>
  </si>
  <si>
    <t>53,99</t>
  </si>
  <si>
    <t>69,11</t>
  </si>
  <si>
    <t>66,08</t>
  </si>
  <si>
    <t>64,57</t>
  </si>
  <si>
    <t>57,01</t>
  </si>
  <si>
    <t>60,03</t>
  </si>
  <si>
    <t>37,74</t>
  </si>
  <si>
    <t>36,09</t>
  </si>
  <si>
    <t>35,26</t>
  </si>
  <si>
    <t>31,14</t>
  </si>
  <si>
    <t>32,78</t>
  </si>
  <si>
    <t>42,62</t>
  </si>
  <si>
    <t>54,55</t>
  </si>
  <si>
    <t>47,39</t>
  </si>
  <si>
    <t>73,30</t>
  </si>
  <si>
    <t>70,09</t>
  </si>
  <si>
    <t>68,49</t>
  </si>
  <si>
    <t>60,47</t>
  </si>
  <si>
    <t>63,67</t>
  </si>
  <si>
    <t>32,38</t>
  </si>
  <si>
    <t>39,64</t>
  </si>
  <si>
    <t>34,20</t>
  </si>
  <si>
    <t>58,15</t>
  </si>
  <si>
    <t>54,33</t>
  </si>
  <si>
    <t>50,52</t>
  </si>
  <si>
    <t>60,53</t>
  </si>
  <si>
    <t>77,48</t>
  </si>
  <si>
    <t>74,09</t>
  </si>
  <si>
    <t>72,40</t>
  </si>
  <si>
    <t>63,92</t>
  </si>
  <si>
    <t>35,28</t>
  </si>
  <si>
    <t>45,17</t>
  </si>
  <si>
    <t>43,18</t>
  </si>
  <si>
    <t>42,20</t>
  </si>
  <si>
    <t>37,26</t>
  </si>
  <si>
    <t>39,23</t>
  </si>
  <si>
    <t>48,23</t>
  </si>
  <si>
    <t>61,74</t>
  </si>
  <si>
    <t>57,69</t>
  </si>
  <si>
    <t>50,93</t>
  </si>
  <si>
    <t>3,28</t>
  </si>
  <si>
    <t>4,01</t>
  </si>
  <si>
    <t>3,92</t>
  </si>
  <si>
    <t>3,46</t>
  </si>
  <si>
    <t>38,18</t>
  </si>
  <si>
    <t>48,88</t>
  </si>
  <si>
    <t>46,74</t>
  </si>
  <si>
    <t>45,67</t>
  </si>
  <si>
    <t>40,33</t>
  </si>
  <si>
    <t>42,46</t>
  </si>
  <si>
    <t>2,81</t>
  </si>
  <si>
    <t>3,60</t>
  </si>
  <si>
    <t>3,12</t>
  </si>
  <si>
    <t>52,59</t>
  </si>
  <si>
    <t>45,69</t>
  </si>
  <si>
    <t>29,02</t>
  </si>
  <si>
    <t>37,15</t>
  </si>
  <si>
    <t>35,53</t>
  </si>
  <si>
    <t>34,72</t>
  </si>
  <si>
    <t>30,65</t>
  </si>
  <si>
    <t>32,28</t>
  </si>
  <si>
    <t>56,30</t>
  </si>
  <si>
    <t>53,83</t>
  </si>
  <si>
    <t>46,44</t>
  </si>
  <si>
    <t>48,90</t>
  </si>
  <si>
    <t>15,11</t>
  </si>
  <si>
    <t>19,34</t>
  </si>
  <si>
    <t>18,50</t>
  </si>
  <si>
    <t>18,08</t>
  </si>
  <si>
    <t>15,96</t>
  </si>
  <si>
    <t>16,81</t>
  </si>
  <si>
    <t>30,29</t>
  </si>
  <si>
    <t>37,08</t>
  </si>
  <si>
    <t>31,99</t>
  </si>
  <si>
    <t>33,69</t>
  </si>
  <si>
    <t>46,87</t>
  </si>
  <si>
    <t>60,01</t>
  </si>
  <si>
    <t>57,38</t>
  </si>
  <si>
    <t>56,06</t>
  </si>
  <si>
    <t>52,13</t>
  </si>
  <si>
    <t>22,39</t>
  </si>
  <si>
    <t>28,67</t>
  </si>
  <si>
    <t>27,42</t>
  </si>
  <si>
    <t>26,78</t>
  </si>
  <si>
    <t>23,65</t>
  </si>
  <si>
    <t>24,90</t>
  </si>
  <si>
    <t>40,99</t>
  </si>
  <si>
    <t>40,05</t>
  </si>
  <si>
    <t>35,36</t>
  </si>
  <si>
    <t>49,78</t>
  </si>
  <si>
    <t>63,73</t>
  </si>
  <si>
    <t>60,94</t>
  </si>
  <si>
    <t>59,54</t>
  </si>
  <si>
    <t>52,57</t>
  </si>
  <si>
    <t>25,14</t>
  </si>
  <si>
    <t>32,18</t>
  </si>
  <si>
    <t>30,77</t>
  </si>
  <si>
    <t>27,95</t>
  </si>
  <si>
    <t>36,68</t>
  </si>
  <si>
    <t>38,72</t>
  </si>
  <si>
    <t>40,78</t>
  </si>
  <si>
    <t>2,90</t>
  </si>
  <si>
    <t>3,54</t>
  </si>
  <si>
    <t>3,06</t>
  </si>
  <si>
    <t>35,68</t>
  </si>
  <si>
    <t>34,12</t>
  </si>
  <si>
    <t>30,99</t>
  </si>
  <si>
    <t>39,86</t>
  </si>
  <si>
    <t>51,03</t>
  </si>
  <si>
    <t>47,68</t>
  </si>
  <si>
    <t>42,10</t>
  </si>
  <si>
    <t>44,33</t>
  </si>
  <si>
    <t>30,61</t>
  </si>
  <si>
    <t>39,18</t>
  </si>
  <si>
    <t>36,62</t>
  </si>
  <si>
    <t>32,33</t>
  </si>
  <si>
    <t>43,05</t>
  </si>
  <si>
    <t>52,70</t>
  </si>
  <si>
    <t>51,49</t>
  </si>
  <si>
    <t>47,87</t>
  </si>
  <si>
    <t>23,39</t>
  </si>
  <si>
    <t>29,94</t>
  </si>
  <si>
    <t>28,63</t>
  </si>
  <si>
    <t>27,97</t>
  </si>
  <si>
    <t>24,70</t>
  </si>
  <si>
    <t>26,01</t>
  </si>
  <si>
    <t>40,83</t>
  </si>
  <si>
    <t>39,90</t>
  </si>
  <si>
    <t>37,09</t>
  </si>
  <si>
    <t>46,25</t>
  </si>
  <si>
    <t>59,21</t>
  </si>
  <si>
    <t>56,62</t>
  </si>
  <si>
    <t>55,32</t>
  </si>
  <si>
    <t>48,84</t>
  </si>
  <si>
    <t>26,26</t>
  </si>
  <si>
    <t>33,61</t>
  </si>
  <si>
    <t>31,41</t>
  </si>
  <si>
    <t>27,73</t>
  </si>
  <si>
    <t>29,21</t>
  </si>
  <si>
    <t>46,21</t>
  </si>
  <si>
    <t>44,18</t>
  </si>
  <si>
    <t>40,14</t>
  </si>
  <si>
    <t>63,28</t>
  </si>
  <si>
    <t>60,51</t>
  </si>
  <si>
    <t>59,13</t>
  </si>
  <si>
    <t>29,11</t>
  </si>
  <si>
    <t>37,27</t>
  </si>
  <si>
    <t>34,82</t>
  </si>
  <si>
    <t>30,75</t>
  </si>
  <si>
    <t>32,37</t>
  </si>
  <si>
    <t>38,83</t>
  </si>
  <si>
    <t>49,71</t>
  </si>
  <si>
    <t>47,54</t>
  </si>
  <si>
    <t>46,45</t>
  </si>
  <si>
    <t>41,01</t>
  </si>
  <si>
    <t>52,62</t>
  </si>
  <si>
    <t>67,36</t>
  </si>
  <si>
    <t>64,41</t>
  </si>
  <si>
    <t>62,94</t>
  </si>
  <si>
    <t>55,57</t>
  </si>
  <si>
    <t>58,51</t>
  </si>
  <si>
    <t>31,98</t>
  </si>
  <si>
    <t>40,94</t>
  </si>
  <si>
    <t>38,25</t>
  </si>
  <si>
    <t>35,56</t>
  </si>
  <si>
    <t>41,58</t>
  </si>
  <si>
    <t>53,22</t>
  </si>
  <si>
    <t>43,90</t>
  </si>
  <si>
    <t>46,23</t>
  </si>
  <si>
    <t>71,44</t>
  </si>
  <si>
    <t>68,31</t>
  </si>
  <si>
    <t>66,75</t>
  </si>
  <si>
    <t>58,94</t>
  </si>
  <si>
    <t>44,32</t>
  </si>
  <si>
    <t>53,01</t>
  </si>
  <si>
    <t>49,29</t>
  </si>
  <si>
    <t>75,52</t>
  </si>
  <si>
    <t>72,22</t>
  </si>
  <si>
    <t>70,56</t>
  </si>
  <si>
    <t>62,30</t>
  </si>
  <si>
    <t>65,60</t>
  </si>
  <si>
    <t>37,71</t>
  </si>
  <si>
    <t>48,27</t>
  </si>
  <si>
    <t>45,10</t>
  </si>
  <si>
    <t>39,82</t>
  </si>
  <si>
    <t>60,23</t>
  </si>
  <si>
    <t>57,60</t>
  </si>
  <si>
    <t>49,69</t>
  </si>
  <si>
    <t>52,33</t>
  </si>
  <si>
    <t>4,09</t>
  </si>
  <si>
    <t>51,93</t>
  </si>
  <si>
    <t>2,74</t>
  </si>
  <si>
    <t>53,16</t>
  </si>
  <si>
    <t>45,86</t>
  </si>
  <si>
    <t>48,29</t>
  </si>
  <si>
    <t>36,67</t>
  </si>
  <si>
    <t>35,07</t>
  </si>
  <si>
    <t>30,26</t>
  </si>
  <si>
    <t>31,86</t>
  </si>
  <si>
    <t>59,26</t>
  </si>
  <si>
    <t>56,66</t>
  </si>
  <si>
    <t>48,89</t>
  </si>
  <si>
    <t>51,48</t>
  </si>
  <si>
    <t>14,92</t>
  </si>
  <si>
    <t>19,10</t>
  </si>
  <si>
    <t>18,27</t>
  </si>
  <si>
    <t>17,85</t>
  </si>
  <si>
    <t>15,76</t>
  </si>
  <si>
    <t>16,60</t>
  </si>
  <si>
    <t>29,90</t>
  </si>
  <si>
    <t>38,28</t>
  </si>
  <si>
    <t>35,77</t>
  </si>
  <si>
    <t>33,25</t>
  </si>
  <si>
    <t>49,15</t>
  </si>
  <si>
    <t>62,93</t>
  </si>
  <si>
    <t>60,17</t>
  </si>
  <si>
    <t>58,80</t>
  </si>
  <si>
    <t>51,91</t>
  </si>
  <si>
    <t>22,11</t>
  </si>
  <si>
    <t>28,31</t>
  </si>
  <si>
    <t>27,07</t>
  </si>
  <si>
    <t>26,45</t>
  </si>
  <si>
    <t>24,59</t>
  </si>
  <si>
    <t>42,31</t>
  </si>
  <si>
    <t>39,53</t>
  </si>
  <si>
    <t>34,90</t>
  </si>
  <si>
    <t>36,75</t>
  </si>
  <si>
    <t>2,86</t>
  </si>
  <si>
    <t>3,42</t>
  </si>
  <si>
    <t>24,82</t>
  </si>
  <si>
    <t>30,38</t>
  </si>
  <si>
    <t>29,69</t>
  </si>
  <si>
    <t>27,60</t>
  </si>
  <si>
    <t>36,20</t>
  </si>
  <si>
    <t>43,29</t>
  </si>
  <si>
    <t>38,22</t>
  </si>
  <si>
    <t>27,52</t>
  </si>
  <si>
    <t>35,23</t>
  </si>
  <si>
    <t>32,92</t>
  </si>
  <si>
    <t>30,60</t>
  </si>
  <si>
    <t>23,10</t>
  </si>
  <si>
    <t>28,27</t>
  </si>
  <si>
    <t>27,62</t>
  </si>
  <si>
    <t>24,39</t>
  </si>
  <si>
    <t>25,69</t>
  </si>
  <si>
    <t>30,23</t>
  </si>
  <si>
    <t>50,82</t>
  </si>
  <si>
    <t>44,87</t>
  </si>
  <si>
    <t>25,93</t>
  </si>
  <si>
    <t>31,01</t>
  </si>
  <si>
    <t>27,38</t>
  </si>
  <si>
    <t>28,84</t>
  </si>
  <si>
    <t>32,94</t>
  </si>
  <si>
    <t>40,32</t>
  </si>
  <si>
    <t>39,40</t>
  </si>
  <si>
    <t>58,44</t>
  </si>
  <si>
    <t>54,60</t>
  </si>
  <si>
    <t>48,21</t>
  </si>
  <si>
    <t>28,74</t>
  </si>
  <si>
    <t>35,19</t>
  </si>
  <si>
    <t>34,38</t>
  </si>
  <si>
    <t>30,36</t>
  </si>
  <si>
    <t>31,96</t>
  </si>
  <si>
    <t>43,63</t>
  </si>
  <si>
    <t>37,64</t>
  </si>
  <si>
    <t>59,72</t>
  </si>
  <si>
    <t>49,09</t>
  </si>
  <si>
    <t>46,94</t>
  </si>
  <si>
    <t>66,48</t>
  </si>
  <si>
    <t>63,57</t>
  </si>
  <si>
    <t>62,12</t>
  </si>
  <si>
    <t>54,85</t>
  </si>
  <si>
    <t>57,75</t>
  </si>
  <si>
    <t>34,40</t>
  </si>
  <si>
    <t>41,15</t>
  </si>
  <si>
    <t>36,32</t>
  </si>
  <si>
    <t>52,56</t>
  </si>
  <si>
    <t>50,26</t>
  </si>
  <si>
    <t>43,36</t>
  </si>
  <si>
    <t>55,08</t>
  </si>
  <si>
    <t>70,51</t>
  </si>
  <si>
    <t>67,43</t>
  </si>
  <si>
    <t>65,88</t>
  </si>
  <si>
    <t>37,23</t>
  </si>
  <si>
    <t>44,53</t>
  </si>
  <si>
    <t>39,32</t>
  </si>
  <si>
    <t>41,40</t>
  </si>
  <si>
    <t>43,77</t>
  </si>
  <si>
    <t>56,03</t>
  </si>
  <si>
    <t>53,57</t>
  </si>
  <si>
    <t>46,22</t>
  </si>
  <si>
    <t>48,67</t>
  </si>
  <si>
    <t>58,23</t>
  </si>
  <si>
    <t>74,54</t>
  </si>
  <si>
    <t>71,28</t>
  </si>
  <si>
    <t>69,65</t>
  </si>
  <si>
    <t>61,49</t>
  </si>
  <si>
    <t>64,75</t>
  </si>
  <si>
    <t>40,06</t>
  </si>
  <si>
    <t>47,92</t>
  </si>
  <si>
    <t>42,30</t>
  </si>
  <si>
    <t>46,47</t>
  </si>
  <si>
    <t>59,48</t>
  </si>
  <si>
    <t>56,88</t>
  </si>
  <si>
    <t>49,07</t>
  </si>
  <si>
    <t>51,67</t>
  </si>
  <si>
    <t>54,89</t>
  </si>
  <si>
    <t>52,49</t>
  </si>
  <si>
    <t>51,29</t>
  </si>
  <si>
    <t>45,28</t>
  </si>
  <si>
    <t>2,71</t>
  </si>
  <si>
    <t>3,47</t>
  </si>
  <si>
    <t>3,31</t>
  </si>
  <si>
    <t>3,01</t>
  </si>
  <si>
    <t>55,94</t>
  </si>
  <si>
    <t>54,66</t>
  </si>
  <si>
    <t>34,61</t>
  </si>
  <si>
    <t>33,82</t>
  </si>
  <si>
    <t>29,86</t>
  </si>
  <si>
    <t>31,44</t>
  </si>
  <si>
    <t>62,13</t>
  </si>
  <si>
    <t>59,41</t>
  </si>
  <si>
    <t>51,25</t>
  </si>
  <si>
    <t>14,73</t>
  </si>
  <si>
    <t>18,86</t>
  </si>
  <si>
    <t>18,04</t>
  </si>
  <si>
    <t>17,63</t>
  </si>
  <si>
    <t>15,56</t>
  </si>
  <si>
    <t>16,39</t>
  </si>
  <si>
    <t>29,51</t>
  </si>
  <si>
    <t>36,12</t>
  </si>
  <si>
    <t>35,30</t>
  </si>
  <si>
    <t>31,16</t>
  </si>
  <si>
    <t>32,81</t>
  </si>
  <si>
    <t>2,82</t>
  </si>
  <si>
    <t>3,38</t>
  </si>
  <si>
    <t>2,99</t>
  </si>
  <si>
    <t>21,83</t>
  </si>
  <si>
    <t>27,96</t>
  </si>
  <si>
    <t>26,73</t>
  </si>
  <si>
    <t>26,11</t>
  </si>
  <si>
    <t>23,06</t>
  </si>
  <si>
    <t>32,61</t>
  </si>
  <si>
    <t>41,75</t>
  </si>
  <si>
    <t>39,92</t>
  </si>
  <si>
    <t>34,44</t>
  </si>
  <si>
    <t>36,27</t>
  </si>
  <si>
    <t>24,51</t>
  </si>
  <si>
    <t>30,00</t>
  </si>
  <si>
    <t>29,31</t>
  </si>
  <si>
    <t>27,25</t>
  </si>
  <si>
    <t>35,72</t>
  </si>
  <si>
    <t>43,73</t>
  </si>
  <si>
    <t>42,72</t>
  </si>
  <si>
    <t>37,72</t>
  </si>
  <si>
    <t>39,72</t>
  </si>
  <si>
    <t>29,18</t>
  </si>
  <si>
    <t>27,90</t>
  </si>
  <si>
    <t>27,27</t>
  </si>
  <si>
    <t>24,08</t>
  </si>
  <si>
    <t>25,36</t>
  </si>
  <si>
    <t>27,18</t>
  </si>
  <si>
    <t>34,79</t>
  </si>
  <si>
    <t>33,27</t>
  </si>
  <si>
    <t>32,50</t>
  </si>
  <si>
    <t>28,70</t>
  </si>
  <si>
    <t>49,70</t>
  </si>
  <si>
    <t>47,53</t>
  </si>
  <si>
    <t>41,00</t>
  </si>
  <si>
    <t>25,59</t>
  </si>
  <si>
    <t>32,76</t>
  </si>
  <si>
    <t>31,33</t>
  </si>
  <si>
    <t>30,62</t>
  </si>
  <si>
    <t>27,03</t>
  </si>
  <si>
    <t>28,47</t>
  </si>
  <si>
    <t>50,15</t>
  </si>
  <si>
    <t>28,37</t>
  </si>
  <si>
    <t>36,33</t>
  </si>
  <si>
    <t>34,73</t>
  </si>
  <si>
    <t>29,97</t>
  </si>
  <si>
    <t>31,55</t>
  </si>
  <si>
    <t>34,34</t>
  </si>
  <si>
    <t>45,05</t>
  </si>
  <si>
    <t>57,67</t>
  </si>
  <si>
    <t>31,17</t>
  </si>
  <si>
    <t>38,15</t>
  </si>
  <si>
    <t>37,28</t>
  </si>
  <si>
    <t>34,66</t>
  </si>
  <si>
    <t>43,08</t>
  </si>
  <si>
    <t>37,17</t>
  </si>
  <si>
    <t>39,13</t>
  </si>
  <si>
    <t>61,64</t>
  </si>
  <si>
    <t>57,59</t>
  </si>
  <si>
    <t>50,84</t>
  </si>
  <si>
    <t>53,54</t>
  </si>
  <si>
    <t>43,47</t>
  </si>
  <si>
    <t>41,56</t>
  </si>
  <si>
    <t>40,62</t>
  </si>
  <si>
    <t>35,86</t>
  </si>
  <si>
    <t>37,76</t>
  </si>
  <si>
    <t>37,86</t>
  </si>
  <si>
    <t>48,47</t>
  </si>
  <si>
    <t>46,35</t>
  </si>
  <si>
    <t>39,98</t>
  </si>
  <si>
    <t>65,61</t>
  </si>
  <si>
    <t>62,74</t>
  </si>
  <si>
    <t>61,31</t>
  </si>
  <si>
    <t>54,13</t>
  </si>
  <si>
    <t>56,99</t>
  </si>
  <si>
    <t>47,05</t>
  </si>
  <si>
    <t>44,99</t>
  </si>
  <si>
    <t>43,96</t>
  </si>
  <si>
    <t>38,82</t>
  </si>
  <si>
    <t>40,54</t>
  </si>
  <si>
    <t>49,62</t>
  </si>
  <si>
    <t>48,48</t>
  </si>
  <si>
    <t>42,81</t>
  </si>
  <si>
    <t>54,36</t>
  </si>
  <si>
    <t>69,59</t>
  </si>
  <si>
    <t>66,54</t>
  </si>
  <si>
    <t>65,02</t>
  </si>
  <si>
    <t>57,41</t>
  </si>
  <si>
    <t>50,62</t>
  </si>
  <si>
    <t>47,30</t>
  </si>
  <si>
    <t>41,76</t>
  </si>
  <si>
    <t>43,97</t>
  </si>
  <si>
    <t>43,21</t>
  </si>
  <si>
    <t>51,68</t>
  </si>
  <si>
    <t>48,06</t>
  </si>
  <si>
    <t>73,56</t>
  </si>
  <si>
    <t>70,34</t>
  </si>
  <si>
    <t>68,73</t>
  </si>
  <si>
    <t>60,68</t>
  </si>
  <si>
    <t>63,90</t>
  </si>
  <si>
    <t>42,33</t>
  </si>
  <si>
    <t>54,18</t>
  </si>
  <si>
    <t>51,81</t>
  </si>
  <si>
    <t>50,63</t>
  </si>
  <si>
    <t>58,73</t>
  </si>
  <si>
    <t>56,16</t>
  </si>
  <si>
    <t>3,11</t>
  </si>
  <si>
    <t>3,29</t>
  </si>
  <si>
    <t>2,68</t>
  </si>
  <si>
    <t>3,27</t>
  </si>
  <si>
    <t>61,34</t>
  </si>
  <si>
    <t>58,65</t>
  </si>
  <si>
    <t>57,31</t>
  </si>
  <si>
    <t>50,60</t>
  </si>
  <si>
    <t>53,28</t>
  </si>
  <si>
    <t>27,89</t>
  </si>
  <si>
    <t>35,71</t>
  </si>
  <si>
    <t>34,14</t>
  </si>
  <si>
    <t>29,46</t>
  </si>
  <si>
    <t>31,02</t>
  </si>
  <si>
    <t>2,79</t>
  </si>
  <si>
    <t>3,57</t>
  </si>
  <si>
    <t>2,95</t>
  </si>
  <si>
    <t>3,10</t>
  </si>
  <si>
    <t>14,55</t>
  </si>
  <si>
    <t>18,62</t>
  </si>
  <si>
    <t>17,81</t>
  </si>
  <si>
    <t>17,40</t>
  </si>
  <si>
    <t>15,36</t>
  </si>
  <si>
    <t>16,18</t>
  </si>
  <si>
    <t>21,55</t>
  </si>
  <si>
    <t>25,78</t>
  </si>
  <si>
    <t>22,76</t>
  </si>
  <si>
    <t>23,97</t>
  </si>
  <si>
    <t>41,20</t>
  </si>
  <si>
    <t>39,39</t>
  </si>
  <si>
    <t>38,49</t>
  </si>
  <si>
    <t>33,98</t>
  </si>
  <si>
    <t>35,79</t>
  </si>
  <si>
    <t>22,21</t>
  </si>
  <si>
    <t>28,43</t>
  </si>
  <si>
    <t>26,56</t>
  </si>
  <si>
    <t>24,19</t>
  </si>
  <si>
    <t>30,97</t>
  </si>
  <si>
    <t>28,94</t>
  </si>
  <si>
    <t>26,90</t>
  </si>
  <si>
    <t>35,25</t>
  </si>
  <si>
    <t>42,15</t>
  </si>
  <si>
    <t>37,21</t>
  </si>
  <si>
    <t>39,19</t>
  </si>
  <si>
    <t>24,93</t>
  </si>
  <si>
    <t>30,52</t>
  </si>
  <si>
    <t>29,82</t>
  </si>
  <si>
    <t>26,33</t>
  </si>
  <si>
    <t>26,83</t>
  </si>
  <si>
    <t>32,84</t>
  </si>
  <si>
    <t>32,09</t>
  </si>
  <si>
    <t>29,83</t>
  </si>
  <si>
    <t>46,89</t>
  </si>
  <si>
    <t>45,82</t>
  </si>
  <si>
    <t>40,46</t>
  </si>
  <si>
    <t>42,60</t>
  </si>
  <si>
    <t>27,64</t>
  </si>
  <si>
    <t>35,39</t>
  </si>
  <si>
    <t>33,83</t>
  </si>
  <si>
    <t>33,06</t>
  </si>
  <si>
    <t>29,19</t>
  </si>
  <si>
    <t>30,74</t>
  </si>
  <si>
    <t>35,24</t>
  </si>
  <si>
    <t>31,12</t>
  </si>
  <si>
    <t>41,37</t>
  </si>
  <si>
    <t>50,65</t>
  </si>
  <si>
    <t>49,48</t>
  </si>
  <si>
    <t>43,69</t>
  </si>
  <si>
    <t>38,87</t>
  </si>
  <si>
    <t>37,16</t>
  </si>
  <si>
    <t>32,06</t>
  </si>
  <si>
    <t>33,76</t>
  </si>
  <si>
    <t>32,10</t>
  </si>
  <si>
    <t>39,30</t>
  </si>
  <si>
    <t>38,40</t>
  </si>
  <si>
    <t>44,44</t>
  </si>
  <si>
    <t>56,90</t>
  </si>
  <si>
    <t>54,41</t>
  </si>
  <si>
    <t>40,49</t>
  </si>
  <si>
    <t>39,56</t>
  </si>
  <si>
    <t>36,78</t>
  </si>
  <si>
    <t>34,74</t>
  </si>
  <si>
    <t>44,48</t>
  </si>
  <si>
    <t>42,53</t>
  </si>
  <si>
    <t>36,69</t>
  </si>
  <si>
    <t>38,63</t>
  </si>
  <si>
    <t>47,51</t>
  </si>
  <si>
    <t>60,81</t>
  </si>
  <si>
    <t>56,82</t>
  </si>
  <si>
    <t>35,80</t>
  </si>
  <si>
    <t>42,82</t>
  </si>
  <si>
    <t>45,75</t>
  </si>
  <si>
    <t>44,71</t>
  </si>
  <si>
    <t>39,47</t>
  </si>
  <si>
    <t>56,23</t>
  </si>
  <si>
    <t>38,52</t>
  </si>
  <si>
    <t>47,15</t>
  </si>
  <si>
    <t>46,07</t>
  </si>
  <si>
    <t>42,83</t>
  </si>
  <si>
    <t>40,02</t>
  </si>
  <si>
    <t>51,23</t>
  </si>
  <si>
    <t>48,99</t>
  </si>
  <si>
    <t>47,86</t>
  </si>
  <si>
    <t>68,66</t>
  </si>
  <si>
    <t>65,65</t>
  </si>
  <si>
    <t>64,15</t>
  </si>
  <si>
    <t>56,64</t>
  </si>
  <si>
    <t>59,64</t>
  </si>
  <si>
    <t>41,23</t>
  </si>
  <si>
    <t>52,78</t>
  </si>
  <si>
    <t>50,47</t>
  </si>
  <si>
    <t>43,54</t>
  </si>
  <si>
    <t>42,66</t>
  </si>
  <si>
    <t>54,61</t>
  </si>
  <si>
    <t>47,44</t>
  </si>
  <si>
    <t>56,70</t>
  </si>
  <si>
    <t>72,58</t>
  </si>
  <si>
    <t>69,40</t>
  </si>
  <si>
    <t>59,87</t>
  </si>
  <si>
    <t>43,94</t>
  </si>
  <si>
    <t>56,26</t>
  </si>
  <si>
    <t>53,79</t>
  </si>
  <si>
    <t>54,17</t>
  </si>
  <si>
    <t>3,93</t>
  </si>
  <si>
    <t>3,76</t>
  </si>
  <si>
    <t>46,67</t>
  </si>
  <si>
    <t>59,75</t>
  </si>
  <si>
    <t>57,13</t>
  </si>
  <si>
    <t>55,82</t>
  </si>
  <si>
    <t>51,90</t>
  </si>
  <si>
    <t>2,64</t>
  </si>
  <si>
    <t>2,93</t>
  </si>
  <si>
    <t>2,72</t>
  </si>
  <si>
    <t>2,87</t>
  </si>
  <si>
    <t>3,02</t>
  </si>
  <si>
    <t>27,14</t>
  </si>
  <si>
    <t>33,22</t>
  </si>
  <si>
    <t>32,46</t>
  </si>
  <si>
    <t>28,66</t>
  </si>
  <si>
    <t>30,18</t>
  </si>
  <si>
    <t>14,17</t>
  </si>
  <si>
    <t>18,14</t>
  </si>
  <si>
    <t>17,35</t>
  </si>
  <si>
    <t>14,96</t>
  </si>
  <si>
    <t>28,32</t>
  </si>
  <si>
    <t>34,68</t>
  </si>
  <si>
    <t>29,92</t>
  </si>
  <si>
    <t>31,50</t>
  </si>
  <si>
    <t>21,91</t>
  </si>
  <si>
    <t>28,05</t>
  </si>
  <si>
    <t>26,20</t>
  </si>
  <si>
    <t>23,14</t>
  </si>
  <si>
    <t>24,37</t>
  </si>
  <si>
    <t>20,99</t>
  </si>
  <si>
    <t>26,88</t>
  </si>
  <si>
    <t>25,11</t>
  </si>
  <si>
    <t>22,17</t>
  </si>
  <si>
    <t>31,31</t>
  </si>
  <si>
    <t>40,08</t>
  </si>
  <si>
    <t>38,33</t>
  </si>
  <si>
    <t>24,60</t>
  </si>
  <si>
    <t>31,49</t>
  </si>
  <si>
    <t>29,42</t>
  </si>
  <si>
    <t>25,97</t>
  </si>
  <si>
    <t>27,36</t>
  </si>
  <si>
    <t>23,57</t>
  </si>
  <si>
    <t>28,85</t>
  </si>
  <si>
    <t>28,19</t>
  </si>
  <si>
    <t>34,29</t>
  </si>
  <si>
    <t>41,98</t>
  </si>
  <si>
    <t>36,21</t>
  </si>
  <si>
    <t>38,13</t>
  </si>
  <si>
    <t>34,91</t>
  </si>
  <si>
    <t>32,62</t>
  </si>
  <si>
    <t>28,80</t>
  </si>
  <si>
    <t>30,33</t>
  </si>
  <si>
    <t>26,13</t>
  </si>
  <si>
    <t>31,25</t>
  </si>
  <si>
    <t>47,71</t>
  </si>
  <si>
    <t>44,58</t>
  </si>
  <si>
    <t>39,36</t>
  </si>
  <si>
    <t>41,45</t>
  </si>
  <si>
    <t>29,96</t>
  </si>
  <si>
    <t>31,64</t>
  </si>
  <si>
    <t>33,31</t>
  </si>
  <si>
    <t>35,13</t>
  </si>
  <si>
    <t>34,33</t>
  </si>
  <si>
    <t>30,31</t>
  </si>
  <si>
    <t>42,51</t>
  </si>
  <si>
    <t>41,78</t>
  </si>
  <si>
    <t>39,95</t>
  </si>
  <si>
    <t>34,46</t>
  </si>
  <si>
    <t>37,40</t>
  </si>
  <si>
    <t>34,77</t>
  </si>
  <si>
    <t>43,24</t>
  </si>
  <si>
    <t>52,94</t>
  </si>
  <si>
    <t>51,72</t>
  </si>
  <si>
    <t>48,10</t>
  </si>
  <si>
    <t>45,21</t>
  </si>
  <si>
    <t>37,30</t>
  </si>
  <si>
    <t>39,28</t>
  </si>
  <si>
    <t>33,84</t>
  </si>
  <si>
    <t>43,32</t>
  </si>
  <si>
    <t>59,17</t>
  </si>
  <si>
    <t>56,58</t>
  </si>
  <si>
    <t>55,29</t>
  </si>
  <si>
    <t>48,81</t>
  </si>
  <si>
    <t>51,40</t>
  </si>
  <si>
    <t>46,52</t>
  </si>
  <si>
    <t>36,41</t>
  </si>
  <si>
    <t>46,61</t>
  </si>
  <si>
    <t>44,57</t>
  </si>
  <si>
    <t>43,55</t>
  </si>
  <si>
    <t>49,20</t>
  </si>
  <si>
    <t>62,99</t>
  </si>
  <si>
    <t>58,85</t>
  </si>
  <si>
    <t>40,68</t>
  </si>
  <si>
    <t>49,79</t>
  </si>
  <si>
    <t>42,96</t>
  </si>
  <si>
    <t>45,24</t>
  </si>
  <si>
    <t>49,90</t>
  </si>
  <si>
    <t>47,72</t>
  </si>
  <si>
    <t>46,62</t>
  </si>
  <si>
    <t>43,34</t>
  </si>
  <si>
    <t>52,19</t>
  </si>
  <si>
    <t>63,88</t>
  </si>
  <si>
    <t>58,03</t>
  </si>
  <si>
    <t>53,07</t>
  </si>
  <si>
    <t>51,86</t>
  </si>
  <si>
    <t>45,79</t>
  </si>
  <si>
    <t>48,22</t>
  </si>
  <si>
    <t>53,19</t>
  </si>
  <si>
    <t>50,86</t>
  </si>
  <si>
    <t>43,88</t>
  </si>
  <si>
    <t>55,17</t>
  </si>
  <si>
    <t>70,62</t>
  </si>
  <si>
    <t>67,53</t>
  </si>
  <si>
    <t>58,26</t>
  </si>
  <si>
    <t>58,95</t>
  </si>
  <si>
    <t>56,37</t>
  </si>
  <si>
    <t>44,12</t>
  </si>
  <si>
    <t>56,47</t>
  </si>
  <si>
    <t>54,00</t>
  </si>
  <si>
    <t>52,76</t>
  </si>
  <si>
    <t>46,58</t>
  </si>
  <si>
    <t>49,06</t>
  </si>
  <si>
    <t>3,66</t>
  </si>
  <si>
    <t>2,83</t>
  </si>
  <si>
    <t>2,98</t>
  </si>
  <si>
    <t>2,57</t>
  </si>
  <si>
    <t>26,76</t>
  </si>
  <si>
    <t>34,26</t>
  </si>
  <si>
    <t>29,76</t>
  </si>
  <si>
    <t>21,62</t>
  </si>
  <si>
    <t>27,67</t>
  </si>
  <si>
    <t>25,85</t>
  </si>
  <si>
    <t>22,83</t>
  </si>
  <si>
    <t>24,04</t>
  </si>
  <si>
    <t>13,98</t>
  </si>
  <si>
    <t>17,89</t>
  </si>
  <si>
    <t>17,12</t>
  </si>
  <si>
    <t>14,76</t>
  </si>
  <si>
    <t>15,55</t>
  </si>
  <si>
    <t>27,93</t>
  </si>
  <si>
    <t>35,76</t>
  </si>
  <si>
    <t>33,41</t>
  </si>
  <si>
    <t>29,50</t>
  </si>
  <si>
    <t>31,06</t>
  </si>
  <si>
    <t>24,27</t>
  </si>
  <si>
    <t>25,62</t>
  </si>
  <si>
    <t>26,99</t>
  </si>
  <si>
    <t>20,71</t>
  </si>
  <si>
    <t>26,52</t>
  </si>
  <si>
    <t>21,87</t>
  </si>
  <si>
    <t>23,04</t>
  </si>
  <si>
    <t>37,79</t>
  </si>
  <si>
    <t>36,93</t>
  </si>
  <si>
    <t>28,41</t>
  </si>
  <si>
    <t>23,25</t>
  </si>
  <si>
    <t>27,81</t>
  </si>
  <si>
    <t>25,86</t>
  </si>
  <si>
    <t>37,60</t>
  </si>
  <si>
    <t>29,55</t>
  </si>
  <si>
    <t>35,35</t>
  </si>
  <si>
    <t>31,21</t>
  </si>
  <si>
    <t>32,86</t>
  </si>
  <si>
    <t>31,56</t>
  </si>
  <si>
    <t>27,22</t>
  </si>
  <si>
    <t>36,76</t>
  </si>
  <si>
    <t>41,22</t>
  </si>
  <si>
    <t>47,48</t>
  </si>
  <si>
    <t>44,14</t>
  </si>
  <si>
    <t>38,75</t>
  </si>
  <si>
    <t>30,85</t>
  </si>
  <si>
    <t>36,90</t>
  </si>
  <si>
    <t>34,31</t>
  </si>
  <si>
    <t>54,59</t>
  </si>
  <si>
    <t>51,01</t>
  </si>
  <si>
    <t>45,04</t>
  </si>
  <si>
    <t>45,90</t>
  </si>
  <si>
    <t>33,39</t>
  </si>
  <si>
    <t>42,74</t>
  </si>
  <si>
    <t>37,13</t>
  </si>
  <si>
    <t>58,35</t>
  </si>
  <si>
    <t>55,79</t>
  </si>
  <si>
    <t>54,52</t>
  </si>
  <si>
    <t>48,13</t>
  </si>
  <si>
    <t>48,00</t>
  </si>
  <si>
    <t>42,38</t>
  </si>
  <si>
    <t>44,62</t>
  </si>
  <si>
    <t>35,92</t>
  </si>
  <si>
    <t>37,93</t>
  </si>
  <si>
    <t>59,39</t>
  </si>
  <si>
    <t>58,04</t>
  </si>
  <si>
    <t>53,95</t>
  </si>
  <si>
    <t>42,77</t>
  </si>
  <si>
    <t>54,76</t>
  </si>
  <si>
    <t>51,16</t>
  </si>
  <si>
    <t>47,08</t>
  </si>
  <si>
    <t>51,46</t>
  </si>
  <si>
    <t>65,87</t>
  </si>
  <si>
    <t>57,23</t>
  </si>
  <si>
    <t>45,42</t>
  </si>
  <si>
    <t>52,48</t>
  </si>
  <si>
    <t>50,18</t>
  </si>
  <si>
    <t>49,03</t>
  </si>
  <si>
    <t>69,64</t>
  </si>
  <si>
    <t>66,59</t>
  </si>
  <si>
    <t>65,06</t>
  </si>
  <si>
    <t>57,45</t>
  </si>
  <si>
    <t>2,94</t>
  </si>
  <si>
    <t>55,71</t>
  </si>
  <si>
    <t>52,06</t>
  </si>
  <si>
    <t>45,96</t>
  </si>
  <si>
    <t>48,40</t>
  </si>
  <si>
    <t>3,61</t>
  </si>
  <si>
    <t>2,54</t>
  </si>
  <si>
    <t>21,32</t>
  </si>
  <si>
    <t>27,29</t>
  </si>
  <si>
    <t>26,09</t>
  </si>
  <si>
    <t>25,50</t>
  </si>
  <si>
    <t>22,51</t>
  </si>
  <si>
    <t>23,71</t>
  </si>
  <si>
    <t>26,38</t>
  </si>
  <si>
    <t>29,34</t>
  </si>
  <si>
    <t>23,93</t>
  </si>
  <si>
    <t>30,64</t>
  </si>
  <si>
    <t>29,30</t>
  </si>
  <si>
    <t>25,27</t>
  </si>
  <si>
    <t>26,62</t>
  </si>
  <si>
    <t>13,79</t>
  </si>
  <si>
    <t>16,88</t>
  </si>
  <si>
    <t>16,50</t>
  </si>
  <si>
    <t>14,56</t>
  </si>
  <si>
    <t>15,34</t>
  </si>
  <si>
    <t>33,71</t>
  </si>
  <si>
    <t>29,09</t>
  </si>
  <si>
    <t>30,63</t>
  </si>
  <si>
    <t>33,97</t>
  </si>
  <si>
    <t>32,48</t>
  </si>
  <si>
    <t>28,02</t>
  </si>
  <si>
    <t>20,43</t>
  </si>
  <si>
    <t>26,16</t>
  </si>
  <si>
    <t>24,44</t>
  </si>
  <si>
    <t>21,58</t>
  </si>
  <si>
    <t>22,72</t>
  </si>
  <si>
    <t>38,97</t>
  </si>
  <si>
    <t>29,15</t>
  </si>
  <si>
    <t>34,86</t>
  </si>
  <si>
    <t>30,78</t>
  </si>
  <si>
    <t>32,41</t>
  </si>
  <si>
    <t>22,94</t>
  </si>
  <si>
    <t>29,36</t>
  </si>
  <si>
    <t>27,43</t>
  </si>
  <si>
    <t>25,51</t>
  </si>
  <si>
    <t>42,68</t>
  </si>
  <si>
    <t>40,81</t>
  </si>
  <si>
    <t>39,87</t>
  </si>
  <si>
    <t>31,75</t>
  </si>
  <si>
    <t>37,98</t>
  </si>
  <si>
    <t>33,53</t>
  </si>
  <si>
    <t>35,31</t>
  </si>
  <si>
    <t>25,43</t>
  </si>
  <si>
    <t>30,42</t>
  </si>
  <si>
    <t>26,86</t>
  </si>
  <si>
    <t>28,28</t>
  </si>
  <si>
    <t>44,36</t>
  </si>
  <si>
    <t>38,27</t>
  </si>
  <si>
    <t>43,99</t>
  </si>
  <si>
    <t>42,07</t>
  </si>
  <si>
    <t>41,10</t>
  </si>
  <si>
    <t>36,30</t>
  </si>
  <si>
    <t>41,33</t>
  </si>
  <si>
    <t>47,33</t>
  </si>
  <si>
    <t>44,23</t>
  </si>
  <si>
    <t>41,12</t>
  </si>
  <si>
    <t>30,43</t>
  </si>
  <si>
    <t>42,04</t>
  </si>
  <si>
    <t>51,47</t>
  </si>
  <si>
    <t>46,76</t>
  </si>
  <si>
    <t>50,67</t>
  </si>
  <si>
    <t>47,34</t>
  </si>
  <si>
    <t>41,80</t>
  </si>
  <si>
    <t>44,01</t>
  </si>
  <si>
    <t>44,94</t>
  </si>
  <si>
    <t>57,53</t>
  </si>
  <si>
    <t>55,01</t>
  </si>
  <si>
    <t>53,75</t>
  </si>
  <si>
    <t>49,97</t>
  </si>
  <si>
    <t>42,18</t>
  </si>
  <si>
    <t>54,01</t>
  </si>
  <si>
    <t>50,46</t>
  </si>
  <si>
    <t>46,92</t>
  </si>
  <si>
    <t>37,42</t>
  </si>
  <si>
    <t>47,84</t>
  </si>
  <si>
    <t>61,24</t>
  </si>
  <si>
    <t>58,56</t>
  </si>
  <si>
    <t>57,22</t>
  </si>
  <si>
    <t>57,36</t>
  </si>
  <si>
    <t>54,84</t>
  </si>
  <si>
    <t>53,59</t>
  </si>
  <si>
    <t>47,31</t>
  </si>
  <si>
    <t>49,82</t>
  </si>
  <si>
    <t>37,94</t>
  </si>
  <si>
    <t>48,57</t>
  </si>
  <si>
    <t>45,38</t>
  </si>
  <si>
    <t>42,19</t>
  </si>
  <si>
    <t>64,95</t>
  </si>
  <si>
    <t>62,10</t>
  </si>
  <si>
    <t>53,58</t>
  </si>
  <si>
    <t>56,42</t>
  </si>
  <si>
    <t>2,61</t>
  </si>
  <si>
    <t>48,37</t>
  </si>
  <si>
    <t>42,71</t>
  </si>
  <si>
    <t>44,98</t>
  </si>
  <si>
    <t>53,63</t>
  </si>
  <si>
    <t>54,96</t>
  </si>
  <si>
    <t>47,75</t>
  </si>
  <si>
    <t>2,91</t>
  </si>
  <si>
    <t>2,50</t>
  </si>
  <si>
    <t>2,78</t>
  </si>
  <si>
    <t>33,29</t>
  </si>
  <si>
    <t>31,11</t>
  </si>
  <si>
    <t>27,47</t>
  </si>
  <si>
    <t>13,60</t>
  </si>
  <si>
    <t>17,41</t>
  </si>
  <si>
    <t>16,65</t>
  </si>
  <si>
    <t>16,27</t>
  </si>
  <si>
    <t>14,36</t>
  </si>
  <si>
    <t>15,13</t>
  </si>
  <si>
    <t>34,76</t>
  </si>
  <si>
    <t>33,23</t>
  </si>
  <si>
    <t>32,47</t>
  </si>
  <si>
    <t>30,19</t>
  </si>
  <si>
    <t>25,80</t>
  </si>
  <si>
    <t>24,67</t>
  </si>
  <si>
    <t>24,11</t>
  </si>
  <si>
    <t>22,41</t>
  </si>
  <si>
    <t>36,73</t>
  </si>
  <si>
    <t>35,89</t>
  </si>
  <si>
    <t>22,62</t>
  </si>
  <si>
    <t>28,96</t>
  </si>
  <si>
    <t>27,69</t>
  </si>
  <si>
    <t>27,06</t>
  </si>
  <si>
    <t>25,16</t>
  </si>
  <si>
    <t>34,70</t>
  </si>
  <si>
    <t>25,08</t>
  </si>
  <si>
    <t>32,11</t>
  </si>
  <si>
    <t>30,71</t>
  </si>
  <si>
    <t>26,49</t>
  </si>
  <si>
    <t>27,55</t>
  </si>
  <si>
    <t>33,72</t>
  </si>
  <si>
    <t>29,10</t>
  </si>
  <si>
    <t>49,38</t>
  </si>
  <si>
    <t>40,74</t>
  </si>
  <si>
    <t>30,02</t>
  </si>
  <si>
    <t>31,70</t>
  </si>
  <si>
    <t>53,05</t>
  </si>
  <si>
    <t>49,57</t>
  </si>
  <si>
    <t>46,09</t>
  </si>
  <si>
    <t>32,49</t>
  </si>
  <si>
    <t>41,59</t>
  </si>
  <si>
    <t>39,77</t>
  </si>
  <si>
    <t>38,86</t>
  </si>
  <si>
    <t>54,22</t>
  </si>
  <si>
    <t>52,99</t>
  </si>
  <si>
    <t>46,78</t>
  </si>
  <si>
    <t>49,26</t>
  </si>
  <si>
    <t>44,74</t>
  </si>
  <si>
    <t>42,78</t>
  </si>
  <si>
    <t>60,36</t>
  </si>
  <si>
    <t>57,72</t>
  </si>
  <si>
    <t>52,43</t>
  </si>
  <si>
    <t>47,90</t>
  </si>
  <si>
    <t>45,81</t>
  </si>
  <si>
    <t>39,51</t>
  </si>
  <si>
    <t>50,01</t>
  </si>
  <si>
    <t>64,02</t>
  </si>
  <si>
    <t>61,22</t>
  </si>
  <si>
    <t>59,82</t>
  </si>
  <si>
    <t>55,61</t>
  </si>
  <si>
    <t>39,89</t>
  </si>
  <si>
    <t>51,06</t>
  </si>
  <si>
    <t>52,87</t>
  </si>
  <si>
    <t>67,68</t>
  </si>
  <si>
    <t>63,23</t>
  </si>
  <si>
    <t>55,83</t>
  </si>
  <si>
    <t>54,21</t>
  </si>
  <si>
    <t>51,84</t>
  </si>
  <si>
    <t>44,72</t>
  </si>
  <si>
    <t>47,10</t>
  </si>
  <si>
    <t>2,47</t>
  </si>
  <si>
    <t>4,50</t>
  </si>
  <si>
    <t>4,95</t>
  </si>
  <si>
    <t>5,95</t>
  </si>
  <si>
    <t>6,30</t>
  </si>
  <si>
    <t>7,70</t>
  </si>
  <si>
    <t>7,85</t>
  </si>
  <si>
    <t>8,60</t>
  </si>
  <si>
    <t>10,25</t>
  </si>
  <si>
    <t>11,70</t>
  </si>
  <si>
    <t>11,35</t>
  </si>
  <si>
    <t>11,90</t>
  </si>
  <si>
    <t>13,35</t>
  </si>
  <si>
    <t>21,60</t>
  </si>
  <si>
    <t>23,70</t>
  </si>
  <si>
    <t>29,65</t>
  </si>
  <si>
    <t>43,20</t>
  </si>
  <si>
    <t>58,00</t>
  </si>
  <si>
    <t>72,85</t>
  </si>
  <si>
    <t>71,65</t>
  </si>
  <si>
    <t>88,95</t>
  </si>
  <si>
    <t>98,85</t>
  </si>
  <si>
    <t>128,40</t>
  </si>
  <si>
    <t>100,05</t>
  </si>
  <si>
    <t>103,70</t>
  </si>
  <si>
    <t>125,95</t>
  </si>
  <si>
    <t>139,55</t>
  </si>
  <si>
    <t>184,05</t>
  </si>
  <si>
    <t>133,35</t>
  </si>
  <si>
    <t>163,00</t>
  </si>
  <si>
    <t>180,30</t>
  </si>
  <si>
    <t>239,60</t>
  </si>
  <si>
    <t>Selecione o pacote:</t>
  </si>
  <si>
    <t>Vigência: 12/04/2026</t>
  </si>
  <si>
    <t>Postagem Varejo</t>
  </si>
  <si>
    <t>Preços em R$</t>
  </si>
  <si>
    <t>VIGÊNCIA:</t>
  </si>
  <si>
    <t>Código</t>
  </si>
  <si>
    <t>Descrição</t>
  </si>
  <si>
    <t>DOCUMENTO INTERNACION STANDARD</t>
  </si>
  <si>
    <t>DOCUMENTO INTER STANDARD CHANC</t>
  </si>
  <si>
    <t>Palavras</t>
  </si>
  <si>
    <t>Códigos</t>
  </si>
  <si>
    <t>TELEGRAMA INTER ORDINARIO</t>
  </si>
  <si>
    <t>TELEGRAMA DE ESTADO ETAT</t>
  </si>
  <si>
    <t>TELEGRAMA EST ONU ETATPRIORITE</t>
  </si>
  <si>
    <t>TELEGRAMA INT.AVISO DE SERVICO</t>
  </si>
  <si>
    <t>TELEGRAMA FONADO INTERNACIONAL ORDINARIO</t>
  </si>
  <si>
    <t>TELEGRAMA VIA INTERNET INTERNACIONAL ORDINARIO</t>
  </si>
  <si>
    <t xml:space="preserve">MALA M </t>
  </si>
  <si>
    <t>MALA M ECONOMICA EUA CANADA</t>
  </si>
  <si>
    <t>MALA M ECONOMICA</t>
  </si>
  <si>
    <t>CUPOM RESPOSTA MODELO ABIDJAN</t>
  </si>
  <si>
    <t>CUPOM RESPOSTA 115ºANIVERSARIO</t>
  </si>
  <si>
    <t>CUPOM RESP MOD ABIDJAN 150 UPU</t>
  </si>
  <si>
    <t>G1 - SP</t>
  </si>
  <si>
    <t>G2 - NORTE</t>
  </si>
  <si>
    <t>G3 - NORDESTE</t>
  </si>
  <si>
    <t>G4 - CENTRO-OESTE</t>
  </si>
  <si>
    <t>G5 - SUDESTE</t>
  </si>
  <si>
    <t>G6 -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</si>
</sst>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)"/>
    <numFmt numFmtId="165" formatCode="0.0000%"/>
    <numFmt numFmtId="166" formatCode="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Times New Roman"/>
      <family val="1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name val="Times New Roman"/>
      <family val="1"/>
    </font>
    <font>
      <sz val="10"/>
      <color rgb="FFFF0000"/>
      <name val="Arial"/>
      <family val="2"/>
    </font>
    <font>
      <sz val="10"/>
      <name val="Arial"/>
    </font>
    <font>
      <b/>
      <sz val="9"/>
      <name val="Times New Roman"/>
    </font>
    <font>
      <b/>
      <sz val="8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theme="0" tint="-0.249977111117893"/>
        <bgColor indexed="2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4" fillId="0" borderId="0"/>
  </cellStyleXfs>
  <cellXfs count="188">
    <xf numFmtId="0" fontId="0" fillId="0" borderId="0" xfId="0"/>
    <xf numFmtId="0" fontId="2" fillId="2" borderId="0" xfId="2" applyFill="1" applyAlignment="1" applyProtection="1">
      <alignment horizontal="center" vertical="center"/>
      <protection hidden="1"/>
    </xf>
    <xf numFmtId="0" fontId="4" fillId="2" borderId="0" xfId="2" applyFont="1" applyFill="1" applyAlignment="1" applyProtection="1">
      <alignment vertical="center"/>
      <protection hidden="1"/>
    </xf>
    <xf numFmtId="0" fontId="5" fillId="2" borderId="0" xfId="2" applyFont="1" applyFill="1" applyAlignment="1" applyProtection="1">
      <alignment horizontal="right" vertical="center"/>
      <protection hidden="1"/>
    </xf>
    <xf numFmtId="14" fontId="5" fillId="2" borderId="0" xfId="2" applyNumberFormat="1" applyFont="1" applyFill="1" applyAlignment="1" applyProtection="1">
      <alignment vertical="center"/>
      <protection hidden="1"/>
    </xf>
    <xf numFmtId="0" fontId="8" fillId="2" borderId="0" xfId="2" applyFont="1" applyFill="1" applyAlignment="1" applyProtection="1">
      <alignment horizontal="left" vertical="center"/>
      <protection hidden="1"/>
    </xf>
    <xf numFmtId="0" fontId="3" fillId="4" borderId="1" xfId="2" applyFont="1" applyFill="1" applyBorder="1" applyAlignment="1" applyProtection="1">
      <alignment horizontal="center" vertical="center"/>
      <protection hidden="1"/>
    </xf>
    <xf numFmtId="0" fontId="3" fillId="4" borderId="2" xfId="2" applyFont="1" applyFill="1" applyBorder="1" applyAlignment="1" applyProtection="1">
      <alignment horizontal="center" vertical="center"/>
      <protection hidden="1"/>
    </xf>
    <xf numFmtId="0" fontId="3" fillId="4" borderId="2" xfId="2" applyFont="1" applyFill="1" applyBorder="1" applyAlignment="1" applyProtection="1">
      <alignment horizontal="center" vertical="center" wrapText="1"/>
      <protection hidden="1"/>
    </xf>
    <xf numFmtId="0" fontId="9" fillId="4" borderId="2" xfId="2" applyFont="1" applyFill="1" applyBorder="1" applyAlignment="1" applyProtection="1">
      <alignment horizontal="center" vertical="center"/>
      <protection hidden="1"/>
    </xf>
    <xf numFmtId="164" fontId="10" fillId="5" borderId="3" xfId="2" quotePrefix="1" applyNumberFormat="1" applyFont="1" applyFill="1" applyBorder="1" applyAlignment="1" applyProtection="1">
      <alignment horizontal="center" vertical="center"/>
      <protection hidden="1"/>
    </xf>
    <xf numFmtId="43" fontId="10" fillId="5" borderId="4" xfId="1" applyFont="1" applyFill="1" applyBorder="1" applyAlignment="1" applyProtection="1">
      <alignment horizontal="center" vertical="center"/>
      <protection hidden="1"/>
    </xf>
    <xf numFmtId="164" fontId="10" fillId="6" borderId="3" xfId="2" applyNumberFormat="1" applyFont="1" applyFill="1" applyBorder="1" applyAlignment="1" applyProtection="1">
      <alignment horizontal="center" vertical="center"/>
      <protection hidden="1"/>
    </xf>
    <xf numFmtId="43" fontId="10" fillId="7" borderId="4" xfId="1" applyFont="1" applyFill="1" applyBorder="1" applyAlignment="1" applyProtection="1">
      <alignment horizontal="center" vertical="center"/>
      <protection hidden="1"/>
    </xf>
    <xf numFmtId="164" fontId="10" fillId="6" borderId="3" xfId="2" quotePrefix="1" applyNumberFormat="1" applyFont="1" applyFill="1" applyBorder="1" applyAlignment="1" applyProtection="1">
      <alignment horizontal="center" vertical="center"/>
      <protection hidden="1"/>
    </xf>
    <xf numFmtId="0" fontId="3" fillId="0" borderId="5" xfId="2" applyFont="1" applyBorder="1" applyAlignment="1" applyProtection="1">
      <alignment horizontal="center"/>
      <protection hidden="1"/>
    </xf>
    <xf numFmtId="43" fontId="9" fillId="0" borderId="6" xfId="1" applyFont="1" applyFill="1" applyBorder="1" applyAlignment="1" applyProtection="1">
      <alignment horizontal="center" vertical="center"/>
      <protection hidden="1"/>
    </xf>
    <xf numFmtId="0" fontId="9" fillId="4" borderId="7" xfId="2" applyFont="1" applyFill="1" applyBorder="1" applyAlignment="1" applyProtection="1">
      <alignment horizontal="center" vertical="center"/>
      <protection hidden="1"/>
    </xf>
    <xf numFmtId="43" fontId="10" fillId="5" borderId="8" xfId="1" applyFont="1" applyFill="1" applyBorder="1" applyAlignment="1" applyProtection="1">
      <alignment horizontal="center" vertical="center"/>
      <protection hidden="1"/>
    </xf>
    <xf numFmtId="43" fontId="10" fillId="7" borderId="8" xfId="1" applyFont="1" applyFill="1" applyBorder="1" applyAlignment="1" applyProtection="1">
      <alignment horizontal="center" vertical="center"/>
      <protection hidden="1"/>
    </xf>
    <xf numFmtId="43" fontId="9" fillId="0" borderId="9" xfId="1" applyFont="1" applyFill="1" applyBorder="1" applyAlignment="1" applyProtection="1">
      <alignment horizontal="center" vertical="center"/>
      <protection hidden="1"/>
    </xf>
    <xf numFmtId="164" fontId="10" fillId="5" borderId="5" xfId="2" quotePrefix="1" applyNumberFormat="1" applyFont="1" applyFill="1" applyBorder="1" applyAlignment="1" applyProtection="1">
      <alignment horizontal="center" vertical="center"/>
      <protection hidden="1"/>
    </xf>
    <xf numFmtId="43" fontId="10" fillId="5" borderId="6" xfId="1" applyFont="1" applyFill="1" applyBorder="1" applyAlignment="1" applyProtection="1">
      <alignment horizontal="center" vertical="center"/>
      <protection hidden="1"/>
    </xf>
    <xf numFmtId="43" fontId="10" fillId="5" borderId="9" xfId="1" applyFont="1" applyFill="1" applyBorder="1" applyAlignment="1" applyProtection="1">
      <alignment horizontal="center" vertical="center"/>
      <protection hidden="1"/>
    </xf>
    <xf numFmtId="43" fontId="9" fillId="7" borderId="5" xfId="1" applyFont="1" applyFill="1" applyBorder="1" applyAlignment="1" applyProtection="1">
      <alignment horizontal="center" vertical="center"/>
      <protection hidden="1"/>
    </xf>
    <xf numFmtId="0" fontId="6" fillId="0" borderId="0" xfId="2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2" fillId="0" borderId="0" xfId="2" applyAlignment="1" applyProtection="1">
      <alignment horizontal="center"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7" fillId="0" borderId="0" xfId="2" applyFont="1"/>
    <xf numFmtId="0" fontId="8" fillId="0" borderId="0" xfId="2" applyFont="1" applyAlignment="1" applyProtection="1">
      <alignment horizontal="left" vertical="center"/>
      <protection hidden="1"/>
    </xf>
    <xf numFmtId="0" fontId="12" fillId="2" borderId="0" xfId="2" applyFont="1" applyFill="1" applyAlignment="1" applyProtection="1">
      <alignment vertical="center"/>
      <protection hidden="1"/>
    </xf>
    <xf numFmtId="0" fontId="11" fillId="0" borderId="0" xfId="0" applyFont="1" applyAlignment="1">
      <alignment horizontal="right"/>
    </xf>
    <xf numFmtId="2" fontId="10" fillId="5" borderId="4" xfId="1" applyNumberFormat="1" applyFont="1" applyFill="1" applyBorder="1" applyAlignment="1" applyProtection="1">
      <alignment horizontal="center" vertical="center"/>
      <protection hidden="1"/>
    </xf>
    <xf numFmtId="2" fontId="10" fillId="5" borderId="8" xfId="1" applyNumberFormat="1" applyFont="1" applyFill="1" applyBorder="1" applyAlignment="1" applyProtection="1">
      <alignment horizontal="center" vertical="center"/>
      <protection hidden="1"/>
    </xf>
    <xf numFmtId="2" fontId="9" fillId="7" borderId="6" xfId="1" applyNumberFormat="1" applyFont="1" applyFill="1" applyBorder="1" applyAlignment="1" applyProtection="1">
      <alignment horizontal="center" vertical="center"/>
      <protection hidden="1"/>
    </xf>
    <xf numFmtId="2" fontId="9" fillId="7" borderId="9" xfId="1" applyNumberFormat="1" applyFont="1" applyFill="1" applyBorder="1" applyAlignment="1" applyProtection="1">
      <alignment horizontal="center" vertical="center"/>
      <protection hidden="1"/>
    </xf>
    <xf numFmtId="164" fontId="10" fillId="5" borderId="14" xfId="2" quotePrefix="1" applyNumberFormat="1" applyFont="1" applyFill="1" applyBorder="1" applyAlignment="1" applyProtection="1">
      <alignment horizontal="center" vertical="center"/>
      <protection hidden="1"/>
    </xf>
    <xf numFmtId="43" fontId="10" fillId="5" borderId="15" xfId="1" applyFont="1" applyFill="1" applyBorder="1" applyAlignment="1" applyProtection="1">
      <alignment horizontal="center" vertical="center"/>
      <protection hidden="1"/>
    </xf>
    <xf numFmtId="0" fontId="3" fillId="4" borderId="16" xfId="2" applyFont="1" applyFill="1" applyBorder="1" applyAlignment="1" applyProtection="1">
      <alignment horizontal="center" vertical="center"/>
      <protection hidden="1"/>
    </xf>
    <xf numFmtId="0" fontId="3" fillId="4" borderId="17" xfId="2" applyFont="1" applyFill="1" applyBorder="1" applyAlignment="1" applyProtection="1">
      <alignment horizontal="center" vertical="center"/>
      <protection hidden="1"/>
    </xf>
    <xf numFmtId="164" fontId="10" fillId="5" borderId="3" xfId="2" quotePrefix="1" applyNumberFormat="1" applyFont="1" applyFill="1" applyBorder="1" applyAlignment="1" applyProtection="1">
      <alignment horizontal="left" vertical="center"/>
      <protection hidden="1"/>
    </xf>
    <xf numFmtId="43" fontId="9" fillId="7" borderId="5" xfId="1" applyFont="1" applyFill="1" applyBorder="1" applyAlignment="1" applyProtection="1">
      <alignment horizontal="left" vertical="center"/>
      <protection hidden="1"/>
    </xf>
    <xf numFmtId="0" fontId="11" fillId="0" borderId="4" xfId="0" applyFont="1" applyBorder="1" applyProtection="1">
      <protection hidden="1"/>
    </xf>
    <xf numFmtId="0" fontId="0" fillId="0" borderId="0" xfId="0" applyProtection="1">
      <protection hidden="1"/>
    </xf>
    <xf numFmtId="2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0" fontId="11" fillId="0" borderId="0" xfId="0" applyFont="1" applyProtection="1">
      <protection hidden="1"/>
    </xf>
    <xf numFmtId="0" fontId="11" fillId="8" borderId="4" xfId="0" applyFont="1" applyFill="1" applyBorder="1" applyProtection="1">
      <protection hidden="1"/>
    </xf>
    <xf numFmtId="2" fontId="11" fillId="0" borderId="4" xfId="0" applyNumberFormat="1" applyFont="1" applyBorder="1" applyProtection="1">
      <protection hidden="1"/>
    </xf>
    <xf numFmtId="0" fontId="0" fillId="0" borderId="4" xfId="0" applyBorder="1" applyProtection="1">
      <protection hidden="1"/>
    </xf>
    <xf numFmtId="2" fontId="0" fillId="0" borderId="4" xfId="0" applyNumberFormat="1" applyBorder="1" applyProtection="1">
      <protection hidden="1"/>
    </xf>
    <xf numFmtId="2" fontId="11" fillId="0" borderId="0" xfId="0" applyNumberFormat="1" applyFont="1" applyProtection="1">
      <protection hidden="1"/>
    </xf>
    <xf numFmtId="0" fontId="0" fillId="4" borderId="4" xfId="0" applyFill="1" applyBorder="1" applyAlignment="1">
      <alignment horizontal="center"/>
    </xf>
    <xf numFmtId="2" fontId="0" fillId="4" borderId="4" xfId="3" applyNumberFormat="1" applyFont="1" applyFill="1" applyBorder="1" applyAlignment="1">
      <alignment horizontal="center"/>
    </xf>
    <xf numFmtId="4" fontId="0" fillId="0" borderId="4" xfId="0" applyNumberFormat="1" applyBorder="1" applyProtection="1">
      <protection hidden="1"/>
    </xf>
    <xf numFmtId="0" fontId="10" fillId="5" borderId="4" xfId="1" applyNumberFormat="1" applyFont="1" applyFill="1" applyBorder="1" applyAlignment="1" applyProtection="1">
      <alignment horizontal="center" vertical="center"/>
      <protection hidden="1"/>
    </xf>
    <xf numFmtId="2" fontId="10" fillId="5" borderId="15" xfId="1" applyNumberFormat="1" applyFont="1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165" fontId="1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center"/>
      <protection hidden="1"/>
    </xf>
    <xf numFmtId="10" fontId="1" fillId="0" borderId="0" xfId="4" applyNumberFormat="1" applyFont="1" applyAlignment="1" applyProtection="1">
      <alignment horizontal="center"/>
      <protection hidden="1"/>
    </xf>
    <xf numFmtId="10" fontId="0" fillId="0" borderId="0" xfId="4" applyNumberFormat="1" applyFont="1" applyAlignment="1" applyProtection="1">
      <alignment horizontal="center"/>
      <protection hidden="1"/>
    </xf>
    <xf numFmtId="0" fontId="16" fillId="0" borderId="19" xfId="0" applyFont="1" applyBorder="1" applyAlignment="1">
      <alignment horizontal="center"/>
    </xf>
    <xf numFmtId="2" fontId="0" fillId="0" borderId="0" xfId="0" applyNumberFormat="1" applyAlignment="1" applyProtection="1">
      <alignment horizontal="center"/>
      <protection hidden="1"/>
    </xf>
    <xf numFmtId="10" fontId="0" fillId="0" borderId="0" xfId="0" applyNumberFormat="1" applyProtection="1">
      <protection hidden="1"/>
    </xf>
    <xf numFmtId="2" fontId="0" fillId="0" borderId="0" xfId="0" applyNumberFormat="1"/>
    <xf numFmtId="9" fontId="0" fillId="0" borderId="0" xfId="0" applyNumberFormat="1" applyAlignment="1" applyProtection="1">
      <alignment horizontal="center"/>
      <protection hidden="1"/>
    </xf>
    <xf numFmtId="0" fontId="0" fillId="0" borderId="4" xfId="0" applyBorder="1"/>
    <xf numFmtId="2" fontId="0" fillId="0" borderId="4" xfId="0" applyNumberFormat="1" applyBorder="1"/>
    <xf numFmtId="166" fontId="0" fillId="0" borderId="4" xfId="0" applyNumberFormat="1" applyBorder="1" applyProtection="1">
      <protection hidden="1"/>
    </xf>
    <xf numFmtId="166" fontId="0" fillId="15" borderId="4" xfId="0" applyNumberFormat="1" applyFill="1" applyBorder="1" applyProtection="1">
      <protection hidden="1"/>
    </xf>
    <xf numFmtId="166" fontId="0" fillId="0" borderId="4" xfId="0" applyNumberFormat="1" applyBorder="1"/>
    <xf numFmtId="166" fontId="0" fillId="15" borderId="4" xfId="0" applyNumberFormat="1" applyFill="1" applyBorder="1"/>
    <xf numFmtId="2" fontId="15" fillId="0" borderId="18" xfId="0" applyNumberFormat="1" applyFont="1" applyBorder="1" applyAlignment="1">
      <alignment horizontal="right" vertical="center" wrapText="1"/>
    </xf>
    <xf numFmtId="166" fontId="0" fillId="0" borderId="0" xfId="0" applyNumberFormat="1"/>
    <xf numFmtId="164" fontId="10" fillId="5" borderId="4" xfId="2" quotePrefix="1" applyNumberFormat="1" applyFont="1" applyFill="1" applyBorder="1" applyAlignment="1" applyProtection="1">
      <alignment horizontal="center" vertical="center"/>
      <protection hidden="1"/>
    </xf>
    <xf numFmtId="164" fontId="10" fillId="0" borderId="4" xfId="2" quotePrefix="1" applyNumberFormat="1" applyFont="1" applyBorder="1" applyAlignment="1" applyProtection="1">
      <alignment horizontal="left" vertical="center"/>
      <protection hidden="1"/>
    </xf>
    <xf numFmtId="164" fontId="10" fillId="5" borderId="4" xfId="2" quotePrefix="1" applyNumberFormat="1" applyFont="1" applyFill="1" applyBorder="1" applyAlignment="1" applyProtection="1">
      <alignment horizontal="left" vertical="center"/>
      <protection hidden="1"/>
    </xf>
    <xf numFmtId="0" fontId="0" fillId="0" borderId="0" xfId="1" applyNumberFormat="1" applyFont="1"/>
    <xf numFmtId="0" fontId="10" fillId="19" borderId="4" xfId="1" applyNumberFormat="1" applyFont="1" applyFill="1" applyBorder="1" applyAlignment="1" applyProtection="1">
      <alignment horizontal="center" vertical="center"/>
      <protection hidden="1"/>
    </xf>
    <xf numFmtId="164" fontId="10" fillId="7" borderId="3" xfId="2" applyNumberFormat="1" applyFont="1" applyFill="1" applyBorder="1" applyAlignment="1" applyProtection="1">
      <alignment horizontal="center" vertical="center"/>
      <protection hidden="1"/>
    </xf>
    <xf numFmtId="0" fontId="9" fillId="7" borderId="4" xfId="1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/>
    <xf numFmtId="0" fontId="0" fillId="2" borderId="4" xfId="0" applyFill="1" applyBorder="1" applyProtection="1">
      <protection hidden="1"/>
    </xf>
    <xf numFmtId="0" fontId="0" fillId="2" borderId="4" xfId="0" applyFill="1" applyBorder="1"/>
    <xf numFmtId="0" fontId="11" fillId="2" borderId="4" xfId="0" applyFont="1" applyFill="1" applyBorder="1" applyProtection="1">
      <protection hidden="1"/>
    </xf>
    <xf numFmtId="2" fontId="11" fillId="2" borderId="4" xfId="0" applyNumberFormat="1" applyFont="1" applyFill="1" applyBorder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/>
    <xf numFmtId="2" fontId="0" fillId="2" borderId="0" xfId="0" applyNumberFormat="1" applyFill="1"/>
    <xf numFmtId="0" fontId="11" fillId="2" borderId="0" xfId="0" applyFont="1" applyFill="1" applyProtection="1">
      <protection hidden="1"/>
    </xf>
    <xf numFmtId="2" fontId="11" fillId="2" borderId="0" xfId="0" applyNumberFormat="1" applyFont="1" applyFill="1" applyProtection="1">
      <protection hidden="1"/>
    </xf>
    <xf numFmtId="2" fontId="0" fillId="2" borderId="0" xfId="0" applyNumberFormat="1" applyFill="1" applyProtection="1">
      <protection hidden="1"/>
    </xf>
    <xf numFmtId="0" fontId="3" fillId="2" borderId="4" xfId="2" applyFont="1" applyFill="1" applyBorder="1" applyAlignment="1" applyProtection="1">
      <alignment horizontal="center" vertical="center"/>
      <protection hidden="1"/>
    </xf>
    <xf numFmtId="0" fontId="3" fillId="2" borderId="4" xfId="2" applyFont="1" applyFill="1" applyBorder="1" applyAlignment="1" applyProtection="1">
      <alignment horizontal="center" vertical="center" wrapText="1"/>
      <protection hidden="1"/>
    </xf>
    <xf numFmtId="0" fontId="9" fillId="2" borderId="4" xfId="2" applyFont="1" applyFill="1" applyBorder="1" applyAlignment="1" applyProtection="1">
      <alignment horizontal="center" vertical="center"/>
      <protection hidden="1"/>
    </xf>
    <xf numFmtId="164" fontId="10" fillId="19" borderId="4" xfId="2" quotePrefix="1" applyNumberFormat="1" applyFont="1" applyFill="1" applyBorder="1" applyAlignment="1" applyProtection="1">
      <alignment horizontal="left" vertical="center"/>
      <protection hidden="1"/>
    </xf>
    <xf numFmtId="43" fontId="9" fillId="19" borderId="4" xfId="1" applyFont="1" applyFill="1" applyBorder="1" applyAlignment="1" applyProtection="1">
      <alignment horizontal="left" vertical="center"/>
      <protection hidden="1"/>
    </xf>
    <xf numFmtId="0" fontId="9" fillId="19" borderId="4" xfId="1" applyNumberFormat="1" applyFont="1" applyFill="1" applyBorder="1" applyAlignment="1" applyProtection="1">
      <alignment horizontal="center" vertical="center"/>
      <protection hidden="1"/>
    </xf>
    <xf numFmtId="43" fontId="9" fillId="19" borderId="5" xfId="1" applyFont="1" applyFill="1" applyBorder="1" applyAlignment="1" applyProtection="1">
      <alignment horizontal="center" vertical="center"/>
      <protection hidden="1"/>
    </xf>
    <xf numFmtId="164" fontId="10" fillId="19" borderId="3" xfId="2" applyNumberFormat="1" applyFont="1" applyFill="1" applyBorder="1" applyAlignment="1" applyProtection="1">
      <alignment horizontal="center" vertical="center"/>
      <protection hidden="1"/>
    </xf>
    <xf numFmtId="2" fontId="10" fillId="19" borderId="15" xfId="1" applyNumberFormat="1" applyFont="1" applyFill="1" applyBorder="1" applyAlignment="1" applyProtection="1">
      <alignment horizontal="center" vertical="center"/>
      <protection hidden="1"/>
    </xf>
    <xf numFmtId="2" fontId="10" fillId="7" borderId="15" xfId="1" applyNumberFormat="1" applyFont="1" applyFill="1" applyBorder="1" applyAlignment="1" applyProtection="1">
      <alignment horizontal="center" vertical="center"/>
      <protection hidden="1"/>
    </xf>
    <xf numFmtId="0" fontId="3" fillId="2" borderId="16" xfId="2" applyFont="1" applyFill="1" applyBorder="1" applyAlignment="1" applyProtection="1">
      <alignment horizontal="center" vertical="center"/>
      <protection hidden="1"/>
    </xf>
    <xf numFmtId="0" fontId="3" fillId="2" borderId="17" xfId="2" applyFont="1" applyFill="1" applyBorder="1" applyAlignment="1" applyProtection="1">
      <alignment horizontal="center" vertical="center"/>
      <protection hidden="1"/>
    </xf>
    <xf numFmtId="164" fontId="10" fillId="19" borderId="14" xfId="2" quotePrefix="1" applyNumberFormat="1" applyFont="1" applyFill="1" applyBorder="1" applyAlignment="1" applyProtection="1">
      <alignment horizontal="center" vertical="center"/>
      <protection hidden="1"/>
    </xf>
    <xf numFmtId="2" fontId="10" fillId="19" borderId="8" xfId="1" applyNumberFormat="1" applyFont="1" applyFill="1" applyBorder="1" applyAlignment="1" applyProtection="1">
      <alignment horizontal="center" vertical="center"/>
      <protection hidden="1"/>
    </xf>
    <xf numFmtId="164" fontId="10" fillId="19" borderId="3" xfId="2" quotePrefix="1" applyNumberFormat="1" applyFont="1" applyFill="1" applyBorder="1" applyAlignment="1" applyProtection="1">
      <alignment horizontal="center" vertical="center"/>
      <protection hidden="1"/>
    </xf>
    <xf numFmtId="164" fontId="10" fillId="19" borderId="5" xfId="2" quotePrefix="1" applyNumberFormat="1" applyFont="1" applyFill="1" applyBorder="1" applyAlignment="1" applyProtection="1">
      <alignment horizontal="center" vertical="center"/>
      <protection hidden="1"/>
    </xf>
    <xf numFmtId="2" fontId="10" fillId="19" borderId="9" xfId="1" applyNumberFormat="1" applyFont="1" applyFill="1" applyBorder="1" applyAlignment="1" applyProtection="1">
      <alignment horizontal="center" vertical="center"/>
      <protection hidden="1"/>
    </xf>
    <xf numFmtId="2" fontId="10" fillId="19" borderId="4" xfId="1" applyNumberFormat="1" applyFont="1" applyFill="1" applyBorder="1" applyAlignment="1" applyProtection="1">
      <alignment horizontal="center" vertical="center"/>
      <protection hidden="1"/>
    </xf>
    <xf numFmtId="2" fontId="9" fillId="19" borderId="6" xfId="1" applyNumberFormat="1" applyFont="1" applyFill="1" applyBorder="1" applyAlignment="1" applyProtection="1">
      <alignment horizontal="center" vertical="center"/>
      <protection hidden="1"/>
    </xf>
    <xf numFmtId="2" fontId="9" fillId="19" borderId="9" xfId="1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3" fillId="8" borderId="0" xfId="0" applyFont="1" applyFill="1" applyAlignment="1">
      <alignment vertical="center"/>
    </xf>
    <xf numFmtId="0" fontId="17" fillId="23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165" fontId="17" fillId="23" borderId="0" xfId="0" applyNumberFormat="1" applyFont="1" applyFill="1" applyAlignment="1">
      <alignment horizontal="center" vertical="center"/>
    </xf>
    <xf numFmtId="166" fontId="0" fillId="8" borderId="4" xfId="0" applyNumberFormat="1" applyFill="1" applyBorder="1"/>
    <xf numFmtId="165" fontId="17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0" fillId="0" borderId="0" xfId="0" applyAlignment="1" applyProtection="1">
      <alignment horizontal="left"/>
      <protection hidden="1"/>
    </xf>
    <xf numFmtId="0" fontId="4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>
      <alignment horizontal="center"/>
    </xf>
    <xf numFmtId="0" fontId="12" fillId="2" borderId="0" xfId="2" applyFont="1" applyFill="1" applyAlignment="1" applyProtection="1">
      <alignment horizontal="center"/>
      <protection locked="0" hidden="1"/>
    </xf>
    <xf numFmtId="0" fontId="3" fillId="4" borderId="23" xfId="2" applyFont="1" applyFill="1" applyBorder="1" applyAlignment="1" applyProtection="1">
      <alignment horizontal="center" vertical="center"/>
      <protection hidden="1"/>
    </xf>
    <xf numFmtId="0" fontId="3" fillId="4" borderId="23" xfId="2" applyFont="1" applyFill="1" applyBorder="1" applyAlignment="1" applyProtection="1">
      <alignment horizontal="center" vertical="center" wrapText="1"/>
      <protection hidden="1"/>
    </xf>
    <xf numFmtId="0" fontId="9" fillId="4" borderId="23" xfId="2" applyFont="1" applyFill="1" applyBorder="1" applyAlignment="1" applyProtection="1">
      <alignment horizontal="center" vertical="center"/>
      <protection hidden="1"/>
    </xf>
    <xf numFmtId="0" fontId="9" fillId="4" borderId="17" xfId="2" applyFont="1" applyFill="1" applyBorder="1" applyAlignment="1" applyProtection="1">
      <alignment horizontal="center" vertical="center"/>
      <protection hidden="1"/>
    </xf>
    <xf numFmtId="0" fontId="12" fillId="21" borderId="4" xfId="2" applyFont="1" applyFill="1" applyBorder="1" applyProtection="1">
      <protection locked="0" hidden="1"/>
    </xf>
    <xf numFmtId="14" fontId="5" fillId="2" borderId="0" xfId="2" applyNumberFormat="1" applyFont="1" applyFill="1" applyAlignment="1" applyProtection="1">
      <alignment horizontal="left" vertical="center"/>
      <protection hidden="1"/>
    </xf>
    <xf numFmtId="0" fontId="0" fillId="0" borderId="0" xfId="0" applyAlignment="1">
      <alignment horizontal="left"/>
    </xf>
    <xf numFmtId="0" fontId="18" fillId="0" borderId="0" xfId="0" applyFont="1"/>
    <xf numFmtId="0" fontId="7" fillId="2" borderId="0" xfId="2" applyFont="1" applyFill="1"/>
    <xf numFmtId="164" fontId="9" fillId="5" borderId="14" xfId="2" quotePrefix="1" applyNumberFormat="1" applyFont="1" applyFill="1" applyBorder="1" applyAlignment="1" applyProtection="1">
      <alignment horizontal="center" vertical="center"/>
      <protection hidden="1"/>
    </xf>
    <xf numFmtId="43" fontId="9" fillId="5" borderId="15" xfId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right"/>
    </xf>
    <xf numFmtId="14" fontId="20" fillId="0" borderId="0" xfId="0" applyNumberFormat="1" applyFont="1" applyAlignment="1">
      <alignment horizontal="left"/>
    </xf>
    <xf numFmtId="0" fontId="6" fillId="2" borderId="0" xfId="2" applyFont="1" applyFill="1" applyProtection="1">
      <protection hidden="1"/>
    </xf>
    <xf numFmtId="0" fontId="18" fillId="0" borderId="0" xfId="0" applyFont="1" applyAlignment="1">
      <alignment horizontal="left"/>
    </xf>
    <xf numFmtId="0" fontId="3" fillId="0" borderId="0" xfId="2" applyFont="1" applyAlignment="1" applyProtection="1">
      <alignment horizontal="left" vertical="center"/>
      <protection hidden="1"/>
    </xf>
    <xf numFmtId="0" fontId="21" fillId="0" borderId="19" xfId="5" applyFont="1" applyBorder="1" applyAlignment="1">
      <alignment horizontal="center"/>
    </xf>
    <xf numFmtId="2" fontId="1" fillId="0" borderId="4" xfId="0" applyNumberFormat="1" applyFont="1" applyBorder="1" applyProtection="1">
      <protection hidden="1"/>
    </xf>
    <xf numFmtId="0" fontId="22" fillId="0" borderId="19" xfId="2" applyFont="1" applyBorder="1" applyAlignment="1">
      <alignment horizontal="center"/>
    </xf>
    <xf numFmtId="0" fontId="21" fillId="0" borderId="19" xfId="2" applyFont="1" applyBorder="1" applyAlignment="1">
      <alignment horizontal="center"/>
    </xf>
    <xf numFmtId="0" fontId="16" fillId="0" borderId="19" xfId="2" applyFont="1" applyBorder="1" applyAlignment="1">
      <alignment horizontal="center"/>
    </xf>
    <xf numFmtId="2" fontId="10" fillId="5" borderId="24" xfId="1" applyNumberFormat="1" applyFont="1" applyFill="1" applyBorder="1" applyAlignment="1" applyProtection="1">
      <alignment horizontal="center" vertical="center"/>
      <protection hidden="1"/>
    </xf>
    <xf numFmtId="14" fontId="5" fillId="2" borderId="0" xfId="2" applyNumberFormat="1" applyFont="1" applyFill="1" applyAlignment="1" applyProtection="1">
      <alignment horizontal="right" vertical="center"/>
      <protection hidden="1"/>
    </xf>
    <xf numFmtId="164" fontId="23" fillId="19" borderId="14" xfId="2" quotePrefix="1" applyNumberFormat="1" applyFont="1" applyFill="1" applyBorder="1" applyAlignment="1" applyProtection="1">
      <alignment horizontal="center" vertical="center"/>
      <protection hidden="1"/>
    </xf>
    <xf numFmtId="2" fontId="23" fillId="19" borderId="15" xfId="1" applyNumberFormat="1" applyFont="1" applyFill="1" applyBorder="1" applyAlignment="1" applyProtection="1">
      <alignment horizontal="center" vertical="center"/>
      <protection hidden="1"/>
    </xf>
    <xf numFmtId="43" fontId="9" fillId="5" borderId="4" xfId="1" applyFont="1" applyFill="1" applyBorder="1" applyAlignment="1" applyProtection="1">
      <alignment horizontal="center" vertical="center"/>
      <protection hidden="1"/>
    </xf>
    <xf numFmtId="0" fontId="25" fillId="0" borderId="19" xfId="6" applyFont="1" applyBorder="1" applyAlignment="1">
      <alignment horizontal="center"/>
    </xf>
    <xf numFmtId="14" fontId="26" fillId="2" borderId="0" xfId="2" applyNumberFormat="1" applyFont="1" applyFill="1" applyAlignment="1" applyProtection="1">
      <alignment horizontal="right" vertical="center"/>
      <protection hidden="1"/>
    </xf>
    <xf numFmtId="0" fontId="16" fillId="2" borderId="4" xfId="0" applyFont="1" applyFill="1" applyBorder="1" applyAlignment="1">
      <alignment horizontal="center"/>
    </xf>
    <xf numFmtId="0" fontId="11" fillId="13" borderId="13" xfId="0" applyFont="1" applyFill="1" applyBorder="1" applyAlignment="1" applyProtection="1">
      <alignment horizontal="center"/>
      <protection hidden="1"/>
    </xf>
    <xf numFmtId="0" fontId="11" fillId="9" borderId="4" xfId="0" applyFont="1" applyFill="1" applyBorder="1" applyAlignment="1" applyProtection="1">
      <alignment horizontal="center"/>
      <protection hidden="1"/>
    </xf>
    <xf numFmtId="0" fontId="11" fillId="10" borderId="4" xfId="0" applyFont="1" applyFill="1" applyBorder="1" applyAlignment="1" applyProtection="1">
      <alignment horizontal="center"/>
      <protection hidden="1"/>
    </xf>
    <xf numFmtId="0" fontId="11" fillId="11" borderId="4" xfId="0" applyFont="1" applyFill="1" applyBorder="1" applyAlignment="1" applyProtection="1">
      <alignment horizontal="center"/>
      <protection hidden="1"/>
    </xf>
    <xf numFmtId="0" fontId="11" fillId="12" borderId="4" xfId="0" applyFont="1" applyFill="1" applyBorder="1" applyAlignment="1" applyProtection="1">
      <alignment horizontal="center"/>
      <protection hidden="1"/>
    </xf>
    <xf numFmtId="0" fontId="11" fillId="14" borderId="13" xfId="0" applyFont="1" applyFill="1" applyBorder="1" applyAlignment="1" applyProtection="1">
      <alignment horizontal="center"/>
      <protection hidden="1"/>
    </xf>
    <xf numFmtId="0" fontId="4" fillId="22" borderId="0" xfId="2" applyFont="1" applyFill="1" applyAlignment="1" applyProtection="1">
      <alignment horizontal="center" vertical="center"/>
      <protection hidden="1"/>
    </xf>
    <xf numFmtId="0" fontId="11" fillId="9" borderId="10" xfId="0" applyFont="1" applyFill="1" applyBorder="1" applyAlignment="1" applyProtection="1">
      <alignment horizontal="center"/>
      <protection hidden="1"/>
    </xf>
    <xf numFmtId="0" fontId="11" fillId="9" borderId="11" xfId="0" applyFont="1" applyFill="1" applyBorder="1" applyAlignment="1" applyProtection="1">
      <alignment horizontal="center"/>
      <protection hidden="1"/>
    </xf>
    <xf numFmtId="0" fontId="11" fillId="9" borderId="12" xfId="0" applyFont="1" applyFill="1" applyBorder="1" applyAlignment="1" applyProtection="1">
      <alignment horizontal="center"/>
      <protection hidden="1"/>
    </xf>
    <xf numFmtId="0" fontId="11" fillId="18" borderId="20" xfId="0" applyFont="1" applyFill="1" applyBorder="1" applyAlignment="1" applyProtection="1">
      <alignment horizontal="center"/>
      <protection hidden="1"/>
    </xf>
    <xf numFmtId="0" fontId="11" fillId="18" borderId="21" xfId="0" applyFont="1" applyFill="1" applyBorder="1" applyAlignment="1" applyProtection="1">
      <alignment horizontal="center"/>
      <protection hidden="1"/>
    </xf>
    <xf numFmtId="0" fontId="11" fillId="20" borderId="22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>
      <alignment horizontal="center"/>
    </xf>
    <xf numFmtId="0" fontId="7" fillId="2" borderId="0" xfId="2" applyFont="1" applyFill="1" applyAlignment="1">
      <alignment horizontal="center"/>
    </xf>
    <xf numFmtId="0" fontId="6" fillId="3" borderId="0" xfId="2" applyFont="1" applyFill="1" applyAlignment="1" applyProtection="1">
      <alignment horizontal="center"/>
      <protection hidden="1"/>
    </xf>
    <xf numFmtId="0" fontId="12" fillId="16" borderId="10" xfId="2" applyFont="1" applyFill="1" applyBorder="1" applyAlignment="1" applyProtection="1">
      <alignment horizontal="center"/>
      <protection locked="0" hidden="1"/>
    </xf>
    <xf numFmtId="0" fontId="12" fillId="16" borderId="11" xfId="2" applyFont="1" applyFill="1" applyBorder="1" applyAlignment="1" applyProtection="1">
      <alignment horizontal="center"/>
      <protection locked="0" hidden="1"/>
    </xf>
    <xf numFmtId="0" fontId="12" fillId="16" borderId="12" xfId="2" applyFont="1" applyFill="1" applyBorder="1" applyAlignment="1" applyProtection="1">
      <alignment horizontal="center"/>
      <protection locked="0" hidden="1"/>
    </xf>
    <xf numFmtId="0" fontId="12" fillId="17" borderId="10" xfId="2" applyFont="1" applyFill="1" applyBorder="1" applyAlignment="1" applyProtection="1">
      <alignment horizontal="center"/>
      <protection locked="0" hidden="1"/>
    </xf>
    <xf numFmtId="0" fontId="12" fillId="17" borderId="11" xfId="2" applyFont="1" applyFill="1" applyBorder="1" applyAlignment="1" applyProtection="1">
      <alignment horizontal="center"/>
      <protection locked="0" hidden="1"/>
    </xf>
    <xf numFmtId="0" fontId="12" fillId="17" borderId="12" xfId="2" applyFont="1" applyFill="1" applyBorder="1" applyAlignment="1" applyProtection="1">
      <alignment horizontal="center"/>
      <protection locked="0" hidden="1"/>
    </xf>
    <xf numFmtId="0" fontId="12" fillId="18" borderId="10" xfId="2" applyFont="1" applyFill="1" applyBorder="1" applyAlignment="1" applyProtection="1">
      <alignment horizontal="left"/>
      <protection locked="0" hidden="1"/>
    </xf>
    <xf numFmtId="0" fontId="12" fillId="18" borderId="12" xfId="2" applyFont="1" applyFill="1" applyBorder="1" applyAlignment="1" applyProtection="1">
      <alignment horizontal="left"/>
      <protection locked="0" hidden="1"/>
    </xf>
    <xf numFmtId="0" fontId="12" fillId="20" borderId="10" xfId="2" applyFont="1" applyFill="1" applyBorder="1" applyAlignment="1" applyProtection="1">
      <alignment horizontal="center"/>
      <protection locked="0" hidden="1"/>
    </xf>
    <xf numFmtId="0" fontId="12" fillId="20" borderId="11" xfId="2" applyFont="1" applyFill="1" applyBorder="1" applyAlignment="1" applyProtection="1">
      <alignment horizontal="center"/>
      <protection locked="0" hidden="1"/>
    </xf>
    <xf numFmtId="0" fontId="12" fillId="20" borderId="12" xfId="2" applyFont="1" applyFill="1" applyBorder="1" applyAlignment="1" applyProtection="1">
      <alignment horizontal="center"/>
      <protection locked="0" hidden="1"/>
    </xf>
    <xf numFmtId="0" fontId="13" fillId="0" borderId="0" xfId="2" applyFont="1" applyAlignment="1">
      <alignment horizontal="center"/>
    </xf>
    <xf numFmtId="0" fontId="4" fillId="0" borderId="0" xfId="2" applyFont="1" applyAlignment="1" applyProtection="1">
      <alignment horizontal="left" vertical="center"/>
      <protection hidden="1"/>
    </xf>
    <xf numFmtId="0" fontId="6" fillId="3" borderId="0" xfId="2" applyFont="1" applyFill="1" applyAlignment="1" applyProtection="1">
      <alignment horizontal="center" vertical="center"/>
      <protection hidden="1"/>
    </xf>
    <xf numFmtId="0" fontId="12" fillId="22" borderId="4" xfId="2" applyFont="1" applyFill="1" applyBorder="1" applyAlignment="1" applyProtection="1">
      <alignment horizontal="center"/>
      <protection locked="0" hidden="1"/>
    </xf>
  </cellXfs>
  <cellStyles count="7">
    <cellStyle name="Moeda" xfId="3" builtinId="4"/>
    <cellStyle name="Normal" xfId="0" builtinId="0"/>
    <cellStyle name="Normal 2" xfId="2"/>
    <cellStyle name="Normal 3" xfId="5"/>
    <cellStyle name="Normal 4" xfId="6"/>
    <cellStyle name="Porcentagem" xfId="4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586740</xdr:colOff>
      <xdr:row>0</xdr:row>
      <xdr:rowOff>55245</xdr:rowOff>
    </xdr:from>
    <xdr:to>
      <xdr:col>12</xdr:col>
      <xdr:colOff>24765</xdr:colOff>
      <xdr:row>4</xdr:row>
      <xdr:rowOff>44879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" y="55245"/>
          <a:ext cx="7507605" cy="7211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66675</xdr:rowOff>
    </xdr:from>
    <xdr:to>
      <xdr:col>11</xdr:col>
      <xdr:colOff>333375</xdr:colOff>
      <xdr:row>4</xdr:row>
      <xdr:rowOff>56309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66675"/>
          <a:ext cx="7315200" cy="7516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8</xdr:col>
      <xdr:colOff>1135380</xdr:colOff>
      <xdr:row>3</xdr:row>
      <xdr:rowOff>119455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0"/>
          <a:ext cx="6724650" cy="690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167640</xdr:rowOff>
    </xdr:from>
    <xdr:to>
      <xdr:col>7</xdr:col>
      <xdr:colOff>567398</xdr:colOff>
      <xdr:row>3</xdr:row>
      <xdr:rowOff>129540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67640"/>
          <a:ext cx="5282273" cy="510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85725</xdr:rowOff>
    </xdr:from>
    <xdr:to>
      <xdr:col>7</xdr:col>
      <xdr:colOff>306705</xdr:colOff>
      <xdr:row>4</xdr:row>
      <xdr:rowOff>75359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85725"/>
          <a:ext cx="7315200" cy="7516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91440</xdr:rowOff>
    </xdr:from>
    <xdr:to>
      <xdr:col>6</xdr:col>
      <xdr:colOff>426720</xdr:colOff>
      <xdr:row>4</xdr:row>
      <xdr:rowOff>88694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91440"/>
          <a:ext cx="7482840" cy="728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0424\SISTEMAS\Users\84199768\Downloads\Conferencia_Black_Friday_Promo_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EXP FÁCIL EXPRESSO"/>
      <sheetName val="EXP FÁCIL STANDARD"/>
      <sheetName val="EXP FÁCIL ECONÔM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EXPORTA FÁCIL STANDARD - 45128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D300"/>
  <sheetViews>
    <sheetView topLeftCell="CF1" workbookViewId="0">
      <selection activeCell="CE1" sqref="BK1:CE1048576"/>
    </sheetView>
  </sheetViews>
  <sheetFormatPr defaultColWidth="9.140625" defaultRowHeight="15" x14ac:dyDescent="0.25"/>
  <cols>
    <col min="1" max="1" width="12" style="44" hidden="1" customWidth="1"/>
    <col min="2" max="2" width="9.140625" style="44" hidden="1" customWidth="1"/>
    <col min="3" max="3" width="57" style="44" hidden="1" customWidth="1"/>
    <col min="4" max="4" width="12" style="44" hidden="1" customWidth="1"/>
    <col min="5" max="5" width="15.28515625" style="44" hidden="1" customWidth="1"/>
    <col min="6" max="6" width="8.5703125" style="45" hidden="1" customWidth="1"/>
    <col min="7" max="12" width="6.5703125" style="45" hidden="1" customWidth="1"/>
    <col min="13" max="13" width="9.85546875" style="45" hidden="1" customWidth="1"/>
    <col min="14" max="14" width="57.85546875" style="44" hidden="1" customWidth="1"/>
    <col min="15" max="15" width="12" style="44" hidden="1" customWidth="1"/>
    <col min="16" max="16" width="15.28515625" style="44" hidden="1" customWidth="1"/>
    <col min="17" max="23" width="6.5703125" style="45" hidden="1" customWidth="1"/>
    <col min="24" max="24" width="9.140625" style="44" hidden="1" customWidth="1"/>
    <col min="25" max="25" width="56.28515625" style="44" hidden="1" customWidth="1"/>
    <col min="26" max="27" width="12" style="44" hidden="1" customWidth="1"/>
    <col min="28" max="34" width="6.5703125" style="45" hidden="1" customWidth="1"/>
    <col min="35" max="35" width="9.140625" style="44" hidden="1" customWidth="1"/>
    <col min="36" max="36" width="67.5703125" style="44" hidden="1" customWidth="1"/>
    <col min="37" max="38" width="12" style="44" hidden="1" customWidth="1"/>
    <col min="39" max="45" width="8.5703125" style="45" hidden="1" customWidth="1"/>
    <col min="46" max="46" width="9.140625" style="44" hidden="1" customWidth="1"/>
    <col min="47" max="47" width="48.5703125" style="44" hidden="1" customWidth="1"/>
    <col min="48" max="48" width="12" style="44" hidden="1" customWidth="1"/>
    <col min="49" max="49" width="15.28515625" style="44" hidden="1" customWidth="1"/>
    <col min="50" max="50" width="8.7109375" style="45" hidden="1" customWidth="1"/>
    <col min="51" max="51" width="9.140625" style="44" hidden="1" customWidth="1"/>
    <col min="52" max="52" width="51.42578125" style="44" hidden="1" customWidth="1"/>
    <col min="53" max="53" width="12" style="44" hidden="1" customWidth="1"/>
    <col min="54" max="54" width="15.28515625" style="44" hidden="1" customWidth="1"/>
    <col min="55" max="55" width="8.7109375" style="45" hidden="1" customWidth="1"/>
    <col min="56" max="56" width="9.140625" style="44" hidden="1" customWidth="1"/>
    <col min="57" max="57" width="54.5703125" style="44" hidden="1" customWidth="1"/>
    <col min="58" max="58" width="12" style="44" hidden="1" customWidth="1"/>
    <col min="59" max="59" width="15.28515625" style="44" hidden="1" customWidth="1"/>
    <col min="60" max="60" width="8.7109375" style="45" hidden="1" customWidth="1"/>
    <col min="61" max="61" width="9.140625" style="44" hidden="1" customWidth="1"/>
    <col min="62" max="62" width="63.140625" style="44" hidden="1" customWidth="1"/>
    <col min="63" max="63" width="12" style="44" hidden="1" customWidth="1"/>
    <col min="64" max="64" width="12.28515625" style="44" hidden="1" customWidth="1"/>
    <col min="65" max="71" width="6.5703125" style="45" hidden="1" customWidth="1"/>
    <col min="72" max="72" width="9.140625" style="44" hidden="1" customWidth="1"/>
    <col min="73" max="73" width="44.85546875" style="44" hidden="1" customWidth="1"/>
    <col min="74" max="74" width="12" style="44" hidden="1" customWidth="1"/>
    <col min="75" max="75" width="12.28515625" style="44" hidden="1" customWidth="1"/>
    <col min="76" max="76" width="5.5703125" style="45" hidden="1" customWidth="1"/>
    <col min="77" max="82" width="6.5703125" style="45" hidden="1" customWidth="1"/>
    <col min="83" max="83" width="0" style="44" hidden="1" customWidth="1"/>
    <col min="84" max="16384" width="9.140625" style="44"/>
  </cols>
  <sheetData>
    <row r="1" spans="1:82" x14ac:dyDescent="0.25">
      <c r="A1" s="43" t="s">
        <v>0</v>
      </c>
      <c r="C1" s="160" t="s">
        <v>1</v>
      </c>
      <c r="D1" s="160"/>
      <c r="E1" s="160"/>
      <c r="F1" s="160"/>
      <c r="G1" s="160"/>
      <c r="H1" s="160"/>
      <c r="I1" s="160"/>
      <c r="J1" s="160"/>
      <c r="K1" s="160"/>
      <c r="L1" s="160"/>
      <c r="N1" s="158" t="s">
        <v>2</v>
      </c>
      <c r="O1" s="158"/>
      <c r="P1" s="158"/>
      <c r="Q1" s="158"/>
      <c r="R1" s="158"/>
      <c r="S1" s="158"/>
      <c r="T1" s="158"/>
      <c r="U1" s="158"/>
      <c r="V1" s="158"/>
      <c r="W1" s="158"/>
      <c r="Y1" s="159" t="s">
        <v>3</v>
      </c>
      <c r="Z1" s="159"/>
      <c r="AA1" s="159"/>
      <c r="AB1" s="159"/>
      <c r="AC1" s="159"/>
      <c r="AD1" s="159"/>
      <c r="AE1" s="159"/>
      <c r="AF1" s="159"/>
      <c r="AG1" s="159"/>
      <c r="AH1" s="159"/>
      <c r="AJ1" s="161" t="s">
        <v>4</v>
      </c>
      <c r="AK1" s="161"/>
      <c r="AL1" s="161"/>
      <c r="AM1" s="161"/>
      <c r="AN1" s="161"/>
      <c r="AO1" s="161"/>
      <c r="AP1" s="161"/>
      <c r="AQ1" s="161"/>
      <c r="AR1" s="161"/>
      <c r="AS1" s="161"/>
      <c r="AU1" s="157" t="s">
        <v>5</v>
      </c>
      <c r="AV1" s="157"/>
      <c r="AW1" s="157"/>
      <c r="AX1" s="157"/>
      <c r="AZ1" s="162" t="s">
        <v>6</v>
      </c>
      <c r="BA1" s="162"/>
      <c r="BB1" s="162"/>
      <c r="BC1" s="162"/>
      <c r="BE1" s="157" t="s">
        <v>7</v>
      </c>
      <c r="BF1" s="157"/>
      <c r="BG1" s="157"/>
      <c r="BH1" s="157"/>
      <c r="BJ1" s="158" t="s">
        <v>8</v>
      </c>
      <c r="BK1" s="158"/>
      <c r="BL1" s="158"/>
      <c r="BM1" s="158"/>
      <c r="BN1" s="158"/>
      <c r="BO1" s="158"/>
      <c r="BP1" s="158"/>
      <c r="BQ1" s="158"/>
      <c r="BR1" s="158"/>
      <c r="BS1" s="158"/>
      <c r="BU1" s="159" t="s">
        <v>9</v>
      </c>
      <c r="BV1" s="159"/>
      <c r="BW1" s="159"/>
      <c r="BX1" s="159"/>
      <c r="BY1" s="159"/>
      <c r="BZ1" s="159"/>
      <c r="CA1" s="159"/>
      <c r="CB1" s="159"/>
      <c r="CC1" s="159"/>
      <c r="CD1" s="159"/>
    </row>
    <row r="2" spans="1:82" s="47" customFormat="1" x14ac:dyDescent="0.25">
      <c r="A2" s="46" t="s">
        <v>10</v>
      </c>
      <c r="C2" s="48" t="s">
        <v>11</v>
      </c>
      <c r="D2" s="43"/>
      <c r="E2" s="43" t="s">
        <v>12</v>
      </c>
      <c r="F2" s="49" t="s">
        <v>13</v>
      </c>
      <c r="G2" s="49" t="s">
        <v>14</v>
      </c>
      <c r="H2" s="49" t="s">
        <v>15</v>
      </c>
      <c r="I2" s="49" t="s">
        <v>16</v>
      </c>
      <c r="J2" s="49" t="s">
        <v>17</v>
      </c>
      <c r="K2" s="49" t="s">
        <v>18</v>
      </c>
      <c r="L2" s="49" t="s">
        <v>19</v>
      </c>
      <c r="N2" s="48" t="s">
        <v>11</v>
      </c>
      <c r="O2" s="43"/>
      <c r="P2" s="43" t="s">
        <v>12</v>
      </c>
      <c r="Q2" s="49" t="s">
        <v>13</v>
      </c>
      <c r="R2" s="49" t="s">
        <v>14</v>
      </c>
      <c r="S2" s="49" t="s">
        <v>15</v>
      </c>
      <c r="T2" s="49" t="s">
        <v>16</v>
      </c>
      <c r="U2" s="49" t="s">
        <v>17</v>
      </c>
      <c r="V2" s="49" t="s">
        <v>18</v>
      </c>
      <c r="W2" s="49" t="s">
        <v>19</v>
      </c>
      <c r="Y2" s="48" t="s">
        <v>11</v>
      </c>
      <c r="Z2" s="43"/>
      <c r="AA2" s="43" t="s">
        <v>12</v>
      </c>
      <c r="AB2" s="49" t="s">
        <v>13</v>
      </c>
      <c r="AC2" s="49" t="s">
        <v>14</v>
      </c>
      <c r="AD2" s="49" t="s">
        <v>15</v>
      </c>
      <c r="AE2" s="49" t="s">
        <v>16</v>
      </c>
      <c r="AF2" s="49" t="s">
        <v>17</v>
      </c>
      <c r="AG2" s="49" t="s">
        <v>18</v>
      </c>
      <c r="AH2" s="49" t="s">
        <v>19</v>
      </c>
      <c r="AJ2" s="48" t="s">
        <v>11</v>
      </c>
      <c r="AK2" s="43"/>
      <c r="AL2" s="43" t="s">
        <v>12</v>
      </c>
      <c r="AM2" s="49" t="s">
        <v>13</v>
      </c>
      <c r="AN2" s="49" t="s">
        <v>14</v>
      </c>
      <c r="AO2" s="49" t="s">
        <v>15</v>
      </c>
      <c r="AP2" s="49" t="s">
        <v>16</v>
      </c>
      <c r="AQ2" s="49" t="s">
        <v>17</v>
      </c>
      <c r="AR2" s="49" t="s">
        <v>18</v>
      </c>
      <c r="AS2" s="49" t="s">
        <v>19</v>
      </c>
      <c r="AU2" s="48" t="s">
        <v>11</v>
      </c>
      <c r="AV2" s="43"/>
      <c r="AW2" s="43" t="s">
        <v>12</v>
      </c>
      <c r="AX2" s="49" t="s">
        <v>20</v>
      </c>
      <c r="AZ2" s="48" t="s">
        <v>11</v>
      </c>
      <c r="BA2" s="43"/>
      <c r="BB2" s="43" t="s">
        <v>12</v>
      </c>
      <c r="BC2" s="49" t="s">
        <v>20</v>
      </c>
      <c r="BE2" s="48" t="s">
        <v>11</v>
      </c>
      <c r="BF2" s="43"/>
      <c r="BG2" s="43" t="s">
        <v>12</v>
      </c>
      <c r="BH2" s="49" t="s">
        <v>20</v>
      </c>
      <c r="BJ2" s="48" t="s">
        <v>11</v>
      </c>
      <c r="BK2" s="43"/>
      <c r="BL2" s="43" t="s">
        <v>12</v>
      </c>
      <c r="BM2" s="49" t="s">
        <v>13</v>
      </c>
      <c r="BN2" s="49" t="s">
        <v>14</v>
      </c>
      <c r="BO2" s="49" t="s">
        <v>15</v>
      </c>
      <c r="BP2" s="49" t="s">
        <v>16</v>
      </c>
      <c r="BQ2" s="49" t="s">
        <v>17</v>
      </c>
      <c r="BR2" s="49"/>
      <c r="BS2" s="49"/>
      <c r="BU2" s="48" t="s">
        <v>11</v>
      </c>
      <c r="BV2" s="50"/>
      <c r="BW2" s="43" t="s">
        <v>12</v>
      </c>
      <c r="BX2" s="49" t="s">
        <v>13</v>
      </c>
      <c r="BY2" s="49" t="s">
        <v>14</v>
      </c>
      <c r="BZ2" s="49" t="s">
        <v>15</v>
      </c>
      <c r="CA2" s="49" t="s">
        <v>16</v>
      </c>
      <c r="CB2" s="49" t="s">
        <v>17</v>
      </c>
      <c r="CC2" s="49"/>
      <c r="CD2" s="49"/>
    </row>
    <row r="3" spans="1:82" x14ac:dyDescent="0.25">
      <c r="A3" s="46" t="s">
        <v>21</v>
      </c>
      <c r="C3" s="46" t="str">
        <f>$C$1&amp;D3&amp;E3</f>
        <v>EXPORTA FÁCIL EXPRESSO - 45110BRONZE0 a 500</v>
      </c>
      <c r="D3" s="50" t="s">
        <v>10</v>
      </c>
      <c r="E3" s="50" t="s">
        <v>22</v>
      </c>
      <c r="F3" s="51">
        <v>189.55</v>
      </c>
      <c r="G3" s="51">
        <v>196.5</v>
      </c>
      <c r="H3" s="51">
        <v>228.15</v>
      </c>
      <c r="I3" s="51">
        <v>263.60000000000002</v>
      </c>
      <c r="J3" s="51">
        <v>340.2</v>
      </c>
      <c r="K3" s="51">
        <v>374.25</v>
      </c>
      <c r="L3" s="51">
        <v>452.85</v>
      </c>
      <c r="M3" s="44"/>
      <c r="N3" s="46" t="str">
        <f>$N$1&amp;O3&amp;P3</f>
        <v>EXPORTA FÁCIL STANDARD - 45128BRONZE0 a 500</v>
      </c>
      <c r="O3" s="50" t="s">
        <v>10</v>
      </c>
      <c r="P3" s="50" t="s">
        <v>22</v>
      </c>
      <c r="Q3" s="51">
        <v>151.69999999999999</v>
      </c>
      <c r="R3" s="51">
        <v>180.7</v>
      </c>
      <c r="S3" s="51">
        <v>200.8</v>
      </c>
      <c r="T3" s="51">
        <v>210.85</v>
      </c>
      <c r="U3" s="51">
        <v>272.14999999999998</v>
      </c>
      <c r="V3" s="51">
        <v>299.5</v>
      </c>
      <c r="W3" s="51">
        <v>362.3</v>
      </c>
      <c r="Y3" s="46" t="str">
        <f>$Y$1&amp;Z3&amp;AA3</f>
        <v>EXPORTA FÁCIL ECONÔMICO - 45209BRONZE0 a 500</v>
      </c>
      <c r="Z3" s="50" t="s">
        <v>10</v>
      </c>
      <c r="AA3" s="50" t="s">
        <v>22</v>
      </c>
      <c r="AB3" s="51">
        <v>121.45</v>
      </c>
      <c r="AC3" s="51">
        <v>148.35</v>
      </c>
      <c r="AD3" s="51">
        <v>160.6</v>
      </c>
      <c r="AE3" s="51">
        <v>168.75</v>
      </c>
      <c r="AF3" s="51">
        <v>177.4</v>
      </c>
      <c r="AG3" s="51">
        <v>217.8</v>
      </c>
      <c r="AH3" s="51">
        <v>289.85000000000002</v>
      </c>
      <c r="AJ3" s="46" t="str">
        <f>$AJ$1&amp;AK3&amp;AL3</f>
        <v>DOCUMENTO INTERNACIONAL EXPRESSO - 45012BRONZE0 a 250</v>
      </c>
      <c r="AK3" s="50" t="s">
        <v>10</v>
      </c>
      <c r="AL3" s="50" t="s">
        <v>23</v>
      </c>
      <c r="AM3" s="51">
        <v>150</v>
      </c>
      <c r="AN3" s="51">
        <v>167.65</v>
      </c>
      <c r="AO3" s="51">
        <v>191.25</v>
      </c>
      <c r="AP3" s="51">
        <v>201.7</v>
      </c>
      <c r="AQ3" s="51">
        <v>212.5</v>
      </c>
      <c r="AR3" s="51">
        <v>255.5</v>
      </c>
      <c r="AS3" s="51">
        <v>322.3</v>
      </c>
      <c r="AU3" s="46" t="str">
        <f>$AU$1&amp;AV3&amp;AW3</f>
        <v>PACKET EXPRESS - 33170BRONZE0 a 300</v>
      </c>
      <c r="AV3" s="50" t="s">
        <v>10</v>
      </c>
      <c r="AW3" s="50" t="s">
        <v>24</v>
      </c>
      <c r="AX3" s="51">
        <v>40.29</v>
      </c>
      <c r="AZ3" s="46" t="str">
        <f>$AZ$1&amp;BA3&amp;BB3</f>
        <v>PACKET STANDARD  - 33162BRONZE0 a 500</v>
      </c>
      <c r="BA3" s="50" t="s">
        <v>10</v>
      </c>
      <c r="BB3" s="50" t="s">
        <v>22</v>
      </c>
      <c r="BC3" s="51">
        <v>30.25</v>
      </c>
      <c r="BE3" s="46" t="str">
        <f>$BE$1&amp;BF3&amp;BG3</f>
        <v>PACKET NOVAS FAIXAS - 33227BRONZE0 a 200</v>
      </c>
      <c r="BF3" s="50" t="s">
        <v>10</v>
      </c>
      <c r="BG3" s="50" t="s">
        <v>25</v>
      </c>
      <c r="BH3" s="51">
        <v>19.3</v>
      </c>
      <c r="BJ3" s="46" t="str">
        <f>CONCATENATE($BJ$1,BL3)</f>
        <v>DOCUMENTO INTERNACIONAL STANDARD - 45039/450710 a 20</v>
      </c>
      <c r="BK3" s="50"/>
      <c r="BL3" s="79" t="s">
        <v>26</v>
      </c>
      <c r="BM3" s="51">
        <v>4.3</v>
      </c>
      <c r="BN3" s="51">
        <v>4.5</v>
      </c>
      <c r="BO3" s="51">
        <v>4.95</v>
      </c>
      <c r="BP3" s="51">
        <v>5.95</v>
      </c>
      <c r="BQ3" s="51">
        <v>6.3</v>
      </c>
      <c r="BR3" s="55"/>
      <c r="BS3" s="55"/>
      <c r="BU3" s="46" t="str">
        <f>CONCATENATE($BU$1,BW3)</f>
        <v>DOCUMENTO ECONÔMICO - 450200 a 20</v>
      </c>
      <c r="BV3" s="50"/>
      <c r="BW3" s="78" t="s">
        <v>26</v>
      </c>
      <c r="BX3" s="51">
        <v>2.1</v>
      </c>
      <c r="BY3" s="51">
        <v>2.2000000000000002</v>
      </c>
      <c r="BZ3" s="51">
        <v>2.5499999999999998</v>
      </c>
      <c r="CA3" s="51">
        <v>2.85</v>
      </c>
      <c r="CB3" s="51">
        <v>3.1</v>
      </c>
      <c r="CC3" s="55"/>
      <c r="CD3" s="55"/>
    </row>
    <row r="4" spans="1:82" x14ac:dyDescent="0.25">
      <c r="A4" s="46" t="s">
        <v>27</v>
      </c>
      <c r="C4" s="46" t="str">
        <f t="shared" ref="C4:C67" si="0">$C$1&amp;D4&amp;E4</f>
        <v>EXPORTA FÁCIL EXPRESSO - 45110BRONZE501 a 1000</v>
      </c>
      <c r="D4" s="50" t="s">
        <v>10</v>
      </c>
      <c r="E4" s="50" t="s">
        <v>28</v>
      </c>
      <c r="F4" s="51">
        <v>201.15</v>
      </c>
      <c r="G4" s="51">
        <v>208.45</v>
      </c>
      <c r="H4" s="51">
        <v>242.05</v>
      </c>
      <c r="I4" s="51">
        <v>279.7</v>
      </c>
      <c r="J4" s="51">
        <v>360.9</v>
      </c>
      <c r="K4" s="51">
        <v>397.05</v>
      </c>
      <c r="L4" s="51">
        <v>480.5</v>
      </c>
      <c r="M4" s="44"/>
      <c r="N4" s="46" t="str">
        <f t="shared" ref="N4:N67" si="1">$N$1&amp;O4&amp;P4</f>
        <v>EXPORTA FÁCIL STANDARD - 45128BRONZE501 a 1000</v>
      </c>
      <c r="O4" s="50" t="s">
        <v>10</v>
      </c>
      <c r="P4" s="50" t="s">
        <v>28</v>
      </c>
      <c r="Q4" s="51">
        <v>160.9</v>
      </c>
      <c r="R4" s="51">
        <v>191.8</v>
      </c>
      <c r="S4" s="51">
        <v>212.95</v>
      </c>
      <c r="T4" s="51">
        <v>223.75</v>
      </c>
      <c r="U4" s="51">
        <v>288.75</v>
      </c>
      <c r="V4" s="51">
        <v>317.7</v>
      </c>
      <c r="W4" s="51">
        <v>384.45</v>
      </c>
      <c r="Y4" s="46" t="str">
        <f t="shared" ref="Y4:Y67" si="2">$Y$1&amp;Z4&amp;AA4</f>
        <v>EXPORTA FÁCIL ECONÔMICO - 45209BRONZE501 a 1000</v>
      </c>
      <c r="Z4" s="50" t="s">
        <v>10</v>
      </c>
      <c r="AA4" s="50" t="s">
        <v>28</v>
      </c>
      <c r="AB4" s="51">
        <v>128.75</v>
      </c>
      <c r="AC4" s="51">
        <v>156.75</v>
      </c>
      <c r="AD4" s="51">
        <v>170.45</v>
      </c>
      <c r="AE4" s="51">
        <v>179</v>
      </c>
      <c r="AF4" s="51">
        <v>188.25</v>
      </c>
      <c r="AG4" s="51">
        <v>231.05</v>
      </c>
      <c r="AH4" s="51">
        <v>307.55</v>
      </c>
      <c r="AJ4" s="46" t="str">
        <f t="shared" ref="AJ4:AJ67" si="3">$AJ$1&amp;AK4&amp;AL4</f>
        <v>DOCUMENTO INTERNACIONAL EXPRESSO - 45012BRONZE251 a 500</v>
      </c>
      <c r="AK4" s="50" t="s">
        <v>10</v>
      </c>
      <c r="AL4" s="50" t="s">
        <v>29</v>
      </c>
      <c r="AM4" s="51">
        <v>154.80000000000001</v>
      </c>
      <c r="AN4" s="51">
        <v>172.8</v>
      </c>
      <c r="AO4" s="51">
        <v>203.75</v>
      </c>
      <c r="AP4" s="51">
        <v>214.2</v>
      </c>
      <c r="AQ4" s="51">
        <v>246.35</v>
      </c>
      <c r="AR4" s="51">
        <v>289.35000000000002</v>
      </c>
      <c r="AS4" s="51">
        <v>370.85</v>
      </c>
      <c r="AU4" s="46" t="str">
        <f t="shared" ref="AU4:AU67" si="4">$AU$1&amp;AV4&amp;AW4</f>
        <v>PACKET EXPRESS - 33170BRONZE301 a 500</v>
      </c>
      <c r="AV4" s="50" t="s">
        <v>10</v>
      </c>
      <c r="AW4" s="50" t="s">
        <v>30</v>
      </c>
      <c r="AX4" s="51">
        <v>42.06</v>
      </c>
      <c r="AZ4" s="46" t="str">
        <f t="shared" ref="AZ4:AZ67" si="5">$AZ$1&amp;BA4&amp;BB4</f>
        <v>PACKET STANDARD  - 33162BRONZE501 a 1000</v>
      </c>
      <c r="BA4" s="50" t="s">
        <v>10</v>
      </c>
      <c r="BB4" s="50" t="s">
        <v>28</v>
      </c>
      <c r="BC4" s="51">
        <v>33.96</v>
      </c>
      <c r="BE4" s="46" t="str">
        <f t="shared" ref="BE4:BE67" si="6">$BE$1&amp;BF4&amp;BG4</f>
        <v>PACKET NOVAS FAIXAS - 33227BRONZE201 a 500</v>
      </c>
      <c r="BF4" s="50" t="s">
        <v>10</v>
      </c>
      <c r="BG4" s="50" t="s">
        <v>31</v>
      </c>
      <c r="BH4" s="51">
        <v>28.6</v>
      </c>
      <c r="BJ4" s="46" t="str">
        <f t="shared" ref="BJ4:BJ10" si="7">CONCATENATE($BJ$1,BL4)</f>
        <v>DOCUMENTO INTERNACIONAL STANDARD - 45039/4507121 a 50</v>
      </c>
      <c r="BK4" s="50"/>
      <c r="BL4" s="79" t="s">
        <v>32</v>
      </c>
      <c r="BM4" s="51">
        <v>7.7</v>
      </c>
      <c r="BN4" s="51">
        <v>7.85</v>
      </c>
      <c r="BO4" s="51">
        <v>8.6</v>
      </c>
      <c r="BP4" s="51">
        <v>10.25</v>
      </c>
      <c r="BQ4" s="51">
        <v>11.7</v>
      </c>
      <c r="BR4" s="55"/>
      <c r="BS4" s="55"/>
      <c r="BU4" s="46" t="str">
        <f t="shared" ref="BU4:BU10" si="8">CONCATENATE($BU$1,BW4)</f>
        <v>DOCUMENTO ECONÔMICO - 4502021 a 50</v>
      </c>
      <c r="BV4" s="50"/>
      <c r="BW4" s="78" t="s">
        <v>32</v>
      </c>
      <c r="BX4" s="51">
        <v>3.55</v>
      </c>
      <c r="BY4" s="51">
        <v>3.95</v>
      </c>
      <c r="BZ4" s="51">
        <v>4.5999999999999996</v>
      </c>
      <c r="CA4" s="51">
        <v>5.3</v>
      </c>
      <c r="CB4" s="51">
        <v>6.4</v>
      </c>
      <c r="CC4" s="55"/>
      <c r="CD4" s="55"/>
    </row>
    <row r="5" spans="1:82" x14ac:dyDescent="0.25">
      <c r="A5" s="46" t="s">
        <v>33</v>
      </c>
      <c r="C5" s="46" t="str">
        <f t="shared" si="0"/>
        <v>EXPORTA FÁCIL EXPRESSO - 45110BRONZE1001 a 1.500</v>
      </c>
      <c r="D5" s="50" t="s">
        <v>10</v>
      </c>
      <c r="E5" s="50" t="s">
        <v>34</v>
      </c>
      <c r="F5" s="51">
        <v>212.7</v>
      </c>
      <c r="G5" s="51">
        <v>220.4</v>
      </c>
      <c r="H5" s="51">
        <v>256</v>
      </c>
      <c r="I5" s="51">
        <v>295.64999999999998</v>
      </c>
      <c r="J5" s="51">
        <v>381.6</v>
      </c>
      <c r="K5" s="51">
        <v>419.85</v>
      </c>
      <c r="L5" s="51">
        <v>508.05</v>
      </c>
      <c r="M5" s="44"/>
      <c r="N5" s="46" t="str">
        <f t="shared" si="1"/>
        <v>EXPORTA FÁCIL STANDARD - 45128BRONZE1001 a 1.500</v>
      </c>
      <c r="O5" s="50" t="s">
        <v>10</v>
      </c>
      <c r="P5" s="50" t="s">
        <v>34</v>
      </c>
      <c r="Q5" s="51">
        <v>170.15</v>
      </c>
      <c r="R5" s="51">
        <v>202.8</v>
      </c>
      <c r="S5" s="51">
        <v>225.2</v>
      </c>
      <c r="T5" s="51">
        <v>236.55</v>
      </c>
      <c r="U5" s="51">
        <v>305.35000000000002</v>
      </c>
      <c r="V5" s="51">
        <v>336</v>
      </c>
      <c r="W5" s="51">
        <v>406.45</v>
      </c>
      <c r="Y5" s="46" t="str">
        <f t="shared" si="2"/>
        <v>EXPORTA FÁCIL ECONÔMICO - 45209BRONZE1001 a 1.500</v>
      </c>
      <c r="Z5" s="50" t="s">
        <v>10</v>
      </c>
      <c r="AA5" s="50" t="s">
        <v>34</v>
      </c>
      <c r="AB5" s="51">
        <v>136.19999999999999</v>
      </c>
      <c r="AC5" s="51">
        <v>165.25</v>
      </c>
      <c r="AD5" s="51">
        <v>180.2</v>
      </c>
      <c r="AE5" s="51">
        <v>189.25</v>
      </c>
      <c r="AF5" s="51">
        <v>199.1</v>
      </c>
      <c r="AG5" s="51">
        <v>244.3</v>
      </c>
      <c r="AH5" s="51">
        <v>325.2</v>
      </c>
      <c r="AJ5" s="46" t="str">
        <f t="shared" si="3"/>
        <v>DOCUMENTO INTERNACIONAL EXPRESSO - 45012BRONZE501 a 1.000</v>
      </c>
      <c r="AK5" s="50" t="s">
        <v>10</v>
      </c>
      <c r="AL5" s="50" t="s">
        <v>35</v>
      </c>
      <c r="AM5" s="51">
        <v>164.5</v>
      </c>
      <c r="AN5" s="51">
        <v>183.25</v>
      </c>
      <c r="AO5" s="51">
        <v>228.55</v>
      </c>
      <c r="AP5" s="51">
        <v>239</v>
      </c>
      <c r="AQ5" s="51">
        <v>313.95</v>
      </c>
      <c r="AR5" s="51">
        <v>357</v>
      </c>
      <c r="AS5" s="51">
        <v>467.7</v>
      </c>
      <c r="AU5" s="46" t="str">
        <f t="shared" si="4"/>
        <v>PACKET EXPRESS - 33170BRONZE501 a 1000</v>
      </c>
      <c r="AV5" s="50" t="s">
        <v>10</v>
      </c>
      <c r="AW5" s="50" t="s">
        <v>28</v>
      </c>
      <c r="AX5" s="51">
        <v>46.48</v>
      </c>
      <c r="AZ5" s="46" t="str">
        <f t="shared" si="5"/>
        <v>PACKET STANDARD  - 33162BRONZE1001 a 1.500</v>
      </c>
      <c r="BA5" s="50" t="s">
        <v>10</v>
      </c>
      <c r="BB5" s="50" t="s">
        <v>34</v>
      </c>
      <c r="BC5" s="51">
        <v>37.659999999999997</v>
      </c>
      <c r="BE5" s="46" t="str">
        <f t="shared" si="6"/>
        <v>PACKET NOVAS FAIXAS - 33227BRONZE501 a 1000</v>
      </c>
      <c r="BF5" s="50" t="s">
        <v>10</v>
      </c>
      <c r="BG5" s="50" t="s">
        <v>28</v>
      </c>
      <c r="BH5" s="51">
        <v>32.1</v>
      </c>
      <c r="BJ5" s="46" t="str">
        <f t="shared" si="7"/>
        <v>DOCUMENTO INTERNACIONAL STANDARD - 45039/4507150 a 100</v>
      </c>
      <c r="BK5" s="50"/>
      <c r="BL5" s="79" t="s">
        <v>36</v>
      </c>
      <c r="BM5" s="51">
        <v>11.35</v>
      </c>
      <c r="BN5" s="51">
        <v>11.9</v>
      </c>
      <c r="BO5" s="51">
        <v>13.35</v>
      </c>
      <c r="BP5" s="51">
        <v>15.55</v>
      </c>
      <c r="BQ5" s="51">
        <v>21.6</v>
      </c>
      <c r="BR5" s="55"/>
      <c r="BS5" s="55"/>
      <c r="BU5" s="46" t="str">
        <f t="shared" si="8"/>
        <v>DOCUMENTO ECONÔMICO - 4502050 a 100</v>
      </c>
      <c r="BV5" s="50"/>
      <c r="BW5" s="78" t="s">
        <v>36</v>
      </c>
      <c r="BX5" s="51">
        <v>6.15</v>
      </c>
      <c r="BY5" s="51">
        <v>6.7</v>
      </c>
      <c r="BZ5" s="51">
        <v>7.8</v>
      </c>
      <c r="CA5" s="51">
        <v>8.9</v>
      </c>
      <c r="CB5" s="51">
        <v>10.7</v>
      </c>
      <c r="CC5" s="55"/>
      <c r="CD5" s="55"/>
    </row>
    <row r="6" spans="1:82" x14ac:dyDescent="0.25">
      <c r="A6" s="46" t="s">
        <v>37</v>
      </c>
      <c r="C6" s="46" t="str">
        <f t="shared" si="0"/>
        <v>EXPORTA FÁCIL EXPRESSO - 45110BRONZE1.501 a 2.000</v>
      </c>
      <c r="D6" s="50" t="s">
        <v>10</v>
      </c>
      <c r="E6" s="50" t="s">
        <v>38</v>
      </c>
      <c r="F6" s="51">
        <v>224.3</v>
      </c>
      <c r="G6" s="51">
        <v>232.5</v>
      </c>
      <c r="H6" s="51">
        <v>269.95</v>
      </c>
      <c r="I6" s="51">
        <v>311.95</v>
      </c>
      <c r="J6" s="51">
        <v>402.65</v>
      </c>
      <c r="K6" s="51">
        <v>442.9</v>
      </c>
      <c r="L6" s="51">
        <v>535.85</v>
      </c>
      <c r="M6" s="44"/>
      <c r="N6" s="46" t="str">
        <f t="shared" si="1"/>
        <v>EXPORTA FÁCIL STANDARD - 45128BRONZE1.501 a 2.000</v>
      </c>
      <c r="O6" s="50" t="s">
        <v>10</v>
      </c>
      <c r="P6" s="50" t="s">
        <v>38</v>
      </c>
      <c r="Q6" s="51">
        <v>179.5</v>
      </c>
      <c r="R6" s="51">
        <v>213.85</v>
      </c>
      <c r="S6" s="51">
        <v>237.6</v>
      </c>
      <c r="T6" s="51">
        <v>249.55</v>
      </c>
      <c r="U6" s="51">
        <v>322.10000000000002</v>
      </c>
      <c r="V6" s="51">
        <v>354.35</v>
      </c>
      <c r="W6" s="51">
        <v>428.75</v>
      </c>
      <c r="Y6" s="46" t="str">
        <f t="shared" si="2"/>
        <v>EXPORTA FÁCIL ECONÔMICO - 45209BRONZE1.501 a 2.000</v>
      </c>
      <c r="Z6" s="50" t="s">
        <v>10</v>
      </c>
      <c r="AA6" s="50" t="s">
        <v>38</v>
      </c>
      <c r="AB6" s="51">
        <v>159.69999999999999</v>
      </c>
      <c r="AC6" s="51">
        <v>196</v>
      </c>
      <c r="AD6" s="51">
        <v>206.05</v>
      </c>
      <c r="AE6" s="51">
        <v>209.75</v>
      </c>
      <c r="AF6" s="51">
        <v>231.15</v>
      </c>
      <c r="AG6" s="51">
        <v>287.89999999999998</v>
      </c>
      <c r="AH6" s="51">
        <v>343</v>
      </c>
      <c r="AJ6" s="46" t="str">
        <f t="shared" si="3"/>
        <v>DOCUMENTO INTERNACIONAL EXPRESSO - 45012BRONZE1.001 a 1.500</v>
      </c>
      <c r="AK6" s="50" t="s">
        <v>10</v>
      </c>
      <c r="AL6" s="50" t="s">
        <v>39</v>
      </c>
      <c r="AM6" s="51">
        <v>176.4</v>
      </c>
      <c r="AN6" s="51">
        <v>194.95</v>
      </c>
      <c r="AO6" s="51">
        <v>255.75</v>
      </c>
      <c r="AP6" s="51">
        <v>266.2</v>
      </c>
      <c r="AQ6" s="51">
        <v>384.8</v>
      </c>
      <c r="AR6" s="51">
        <v>427.85</v>
      </c>
      <c r="AS6" s="51">
        <v>568.1</v>
      </c>
      <c r="AU6" s="46" t="str">
        <f t="shared" si="4"/>
        <v>PACKET EXPRESS - 33170BRONZE1001 a 1.500</v>
      </c>
      <c r="AV6" s="50" t="s">
        <v>10</v>
      </c>
      <c r="AW6" s="50" t="s">
        <v>34</v>
      </c>
      <c r="AX6" s="51">
        <v>50.91</v>
      </c>
      <c r="AZ6" s="46" t="str">
        <f t="shared" si="5"/>
        <v>PACKET STANDARD  - 33162BRONZE1.501 a 2.000</v>
      </c>
      <c r="BA6" s="50" t="s">
        <v>10</v>
      </c>
      <c r="BB6" s="50" t="s">
        <v>38</v>
      </c>
      <c r="BC6" s="51">
        <v>41.36</v>
      </c>
      <c r="BE6" s="46" t="str">
        <f t="shared" si="6"/>
        <v>PACKET NOVAS FAIXAS - 33227BRONZE1001 a 1.500</v>
      </c>
      <c r="BF6" s="50" t="s">
        <v>10</v>
      </c>
      <c r="BG6" s="50" t="s">
        <v>34</v>
      </c>
      <c r="BH6" s="51">
        <v>35.6</v>
      </c>
      <c r="BJ6" s="46" t="str">
        <f t="shared" si="7"/>
        <v>DOCUMENTO INTERNACIONAL STANDARD - 45039/45071101 a 250</v>
      </c>
      <c r="BK6" s="50"/>
      <c r="BL6" s="79" t="s">
        <v>40</v>
      </c>
      <c r="BM6" s="51">
        <v>22.9</v>
      </c>
      <c r="BN6" s="51">
        <v>23.7</v>
      </c>
      <c r="BO6" s="51">
        <v>29.65</v>
      </c>
      <c r="BP6" s="51">
        <v>32.1</v>
      </c>
      <c r="BQ6" s="51">
        <v>45.65</v>
      </c>
      <c r="BR6" s="55"/>
      <c r="BS6" s="55"/>
      <c r="BU6" s="46" t="str">
        <f t="shared" si="8"/>
        <v>DOCUMENTO ECONÔMICO - 45020101 a 250</v>
      </c>
      <c r="BV6" s="50"/>
      <c r="BW6" s="78" t="s">
        <v>40</v>
      </c>
      <c r="BX6" s="51">
        <v>14.2</v>
      </c>
      <c r="BY6" s="51">
        <v>15.45</v>
      </c>
      <c r="BZ6" s="51">
        <v>16.649999999999999</v>
      </c>
      <c r="CA6" s="51">
        <v>19.3</v>
      </c>
      <c r="CB6" s="51">
        <v>22.6</v>
      </c>
      <c r="CC6" s="55"/>
      <c r="CD6" s="55"/>
    </row>
    <row r="7" spans="1:82" x14ac:dyDescent="0.25">
      <c r="A7" s="46" t="s">
        <v>41</v>
      </c>
      <c r="C7" s="46" t="str">
        <f t="shared" si="0"/>
        <v>EXPORTA FÁCIL EXPRESSO - 45110BRONZE2.001 a 2.500</v>
      </c>
      <c r="D7" s="50" t="s">
        <v>10</v>
      </c>
      <c r="E7" s="50" t="s">
        <v>42</v>
      </c>
      <c r="F7" s="51">
        <v>235.9</v>
      </c>
      <c r="G7" s="51">
        <v>244.4</v>
      </c>
      <c r="H7" s="51">
        <v>283.95</v>
      </c>
      <c r="I7" s="51">
        <v>328.05</v>
      </c>
      <c r="J7" s="51">
        <v>423.3</v>
      </c>
      <c r="K7" s="51">
        <v>465.7</v>
      </c>
      <c r="L7" s="51">
        <v>563.5</v>
      </c>
      <c r="M7" s="44"/>
      <c r="N7" s="46" t="str">
        <f t="shared" si="1"/>
        <v>EXPORTA FÁCIL STANDARD - 45128BRONZE2.001 a 2.500</v>
      </c>
      <c r="O7" s="50" t="s">
        <v>10</v>
      </c>
      <c r="P7" s="50" t="s">
        <v>42</v>
      </c>
      <c r="Q7" s="51">
        <v>188.75</v>
      </c>
      <c r="R7" s="51">
        <v>224.95</v>
      </c>
      <c r="S7" s="51">
        <v>249.85</v>
      </c>
      <c r="T7" s="51">
        <v>262.39999999999998</v>
      </c>
      <c r="U7" s="51">
        <v>338.7</v>
      </c>
      <c r="V7" s="51">
        <v>372.65</v>
      </c>
      <c r="W7" s="51">
        <v>450.85</v>
      </c>
      <c r="Y7" s="46" t="str">
        <f t="shared" si="2"/>
        <v>EXPORTA FÁCIL ECONÔMICO - 45209 Peso (g)</v>
      </c>
      <c r="Z7" s="43"/>
      <c r="AA7" s="43" t="s">
        <v>12</v>
      </c>
      <c r="AB7" s="49" t="s">
        <v>13</v>
      </c>
      <c r="AC7" s="49" t="s">
        <v>14</v>
      </c>
      <c r="AD7" s="49" t="s">
        <v>15</v>
      </c>
      <c r="AE7" s="49" t="s">
        <v>16</v>
      </c>
      <c r="AF7" s="49" t="s">
        <v>17</v>
      </c>
      <c r="AG7" s="49" t="s">
        <v>18</v>
      </c>
      <c r="AH7" s="49" t="s">
        <v>19</v>
      </c>
      <c r="AJ7" s="46" t="str">
        <f t="shared" si="3"/>
        <v>DOCUMENTO INTERNACIONAL EXPRESSO - 45012BRONZE1.501 a 2.000</v>
      </c>
      <c r="AK7" s="50" t="s">
        <v>10</v>
      </c>
      <c r="AL7" s="50" t="s">
        <v>38</v>
      </c>
      <c r="AM7" s="51">
        <v>186.15</v>
      </c>
      <c r="AN7" s="51">
        <v>205.3</v>
      </c>
      <c r="AO7" s="51">
        <v>280.60000000000002</v>
      </c>
      <c r="AP7" s="51">
        <v>291.05</v>
      </c>
      <c r="AQ7" s="51">
        <v>452.45</v>
      </c>
      <c r="AR7" s="51">
        <v>495.45</v>
      </c>
      <c r="AS7" s="51">
        <v>665</v>
      </c>
      <c r="AU7" s="46" t="str">
        <f t="shared" si="4"/>
        <v>PACKET EXPRESS - 33170BRONZE1.501 a 2.000</v>
      </c>
      <c r="AV7" s="50" t="s">
        <v>10</v>
      </c>
      <c r="AW7" s="50" t="s">
        <v>38</v>
      </c>
      <c r="AX7" s="51">
        <v>55.33</v>
      </c>
      <c r="AZ7" s="46" t="str">
        <f t="shared" si="5"/>
        <v>PACKET STANDARD  - 33162BRONZE2.001 a 2.500</v>
      </c>
      <c r="BA7" s="50" t="s">
        <v>10</v>
      </c>
      <c r="BB7" s="50" t="s">
        <v>42</v>
      </c>
      <c r="BC7" s="51">
        <v>45.06</v>
      </c>
      <c r="BE7" s="46" t="str">
        <f t="shared" si="6"/>
        <v>PACKET NOVAS FAIXAS - 33227BRONZE1.501 a 2.000</v>
      </c>
      <c r="BF7" s="50" t="s">
        <v>10</v>
      </c>
      <c r="BG7" s="50" t="s">
        <v>38</v>
      </c>
      <c r="BH7" s="51">
        <v>39.1</v>
      </c>
      <c r="BJ7" s="46" t="str">
        <f t="shared" si="7"/>
        <v>DOCUMENTO INTERNACIONAL STANDARD - 45039/45071251 a 500</v>
      </c>
      <c r="BK7" s="50"/>
      <c r="BL7" s="79" t="s">
        <v>29</v>
      </c>
      <c r="BM7" s="51">
        <v>43.2</v>
      </c>
      <c r="BN7" s="51">
        <v>44.5</v>
      </c>
      <c r="BO7" s="51">
        <v>51.9</v>
      </c>
      <c r="BP7" s="51">
        <v>58</v>
      </c>
      <c r="BQ7" s="51">
        <v>72.849999999999994</v>
      </c>
      <c r="BR7" s="55"/>
      <c r="BS7" s="55"/>
      <c r="BU7" s="46" t="str">
        <f t="shared" si="8"/>
        <v>DOCUMENTO ECONÔMICO - 45020251 a 500</v>
      </c>
      <c r="BV7" s="50"/>
      <c r="BW7" s="78" t="s">
        <v>29</v>
      </c>
      <c r="BX7" s="51">
        <v>26.55</v>
      </c>
      <c r="BY7" s="51">
        <v>28.35</v>
      </c>
      <c r="BZ7" s="51">
        <v>30.85</v>
      </c>
      <c r="CA7" s="51">
        <v>36.4</v>
      </c>
      <c r="CB7" s="51">
        <v>43.2</v>
      </c>
      <c r="CC7" s="55"/>
      <c r="CD7" s="55"/>
    </row>
    <row r="8" spans="1:82" x14ac:dyDescent="0.25">
      <c r="A8" s="46" t="s">
        <v>43</v>
      </c>
      <c r="C8" s="46" t="str">
        <f t="shared" si="0"/>
        <v>EXPORTA FÁCIL EXPRESSO - 45110BRONZE2.501 a 3.000</v>
      </c>
      <c r="D8" s="50" t="s">
        <v>10</v>
      </c>
      <c r="E8" s="50" t="s">
        <v>44</v>
      </c>
      <c r="F8" s="51">
        <v>247.45</v>
      </c>
      <c r="G8" s="51">
        <v>256.45</v>
      </c>
      <c r="H8" s="51">
        <v>297.8</v>
      </c>
      <c r="I8" s="51">
        <v>344</v>
      </c>
      <c r="J8" s="51">
        <v>444</v>
      </c>
      <c r="K8" s="51">
        <v>488.65</v>
      </c>
      <c r="L8" s="51">
        <v>591.15</v>
      </c>
      <c r="M8" s="44"/>
      <c r="N8" s="46" t="str">
        <f t="shared" si="1"/>
        <v>EXPORTA FÁCIL STANDARD - 45128BRONZE2.501 a 3.000</v>
      </c>
      <c r="O8" s="50" t="s">
        <v>10</v>
      </c>
      <c r="P8" s="50" t="s">
        <v>44</v>
      </c>
      <c r="Q8" s="51">
        <v>198</v>
      </c>
      <c r="R8" s="51">
        <v>236</v>
      </c>
      <c r="S8" s="51">
        <v>262.14999999999998</v>
      </c>
      <c r="T8" s="51">
        <v>275.3</v>
      </c>
      <c r="U8" s="51">
        <v>355.25</v>
      </c>
      <c r="V8" s="51">
        <v>390.85</v>
      </c>
      <c r="W8" s="51">
        <v>472.95</v>
      </c>
      <c r="Y8" s="46" t="str">
        <f t="shared" si="2"/>
        <v>EXPORTA FÁCIL ECONÔMICO - 45209PRATA0 a 500</v>
      </c>
      <c r="Z8" s="50" t="s">
        <v>21</v>
      </c>
      <c r="AA8" s="50" t="s">
        <v>22</v>
      </c>
      <c r="AB8" s="51">
        <v>117.6</v>
      </c>
      <c r="AC8" s="51">
        <v>143.69999999999999</v>
      </c>
      <c r="AD8" s="51">
        <v>155.55000000000001</v>
      </c>
      <c r="AE8" s="51">
        <v>163.4</v>
      </c>
      <c r="AF8" s="51">
        <v>171.8</v>
      </c>
      <c r="AG8" s="51">
        <v>210.95</v>
      </c>
      <c r="AH8" s="51">
        <v>280.7</v>
      </c>
      <c r="AJ8" s="46" t="str">
        <f t="shared" si="3"/>
        <v>DOCUMENTO INTERNACIONAL EXPRESSO - 45012 Peso (g)</v>
      </c>
      <c r="AK8" s="43"/>
      <c r="AL8" s="43" t="s">
        <v>12</v>
      </c>
      <c r="AM8" s="49" t="s">
        <v>13</v>
      </c>
      <c r="AN8" s="49" t="s">
        <v>14</v>
      </c>
      <c r="AO8" s="49" t="s">
        <v>15</v>
      </c>
      <c r="AP8" s="49" t="s">
        <v>16</v>
      </c>
      <c r="AQ8" s="49" t="s">
        <v>17</v>
      </c>
      <c r="AR8" s="49" t="s">
        <v>18</v>
      </c>
      <c r="AS8" s="49" t="s">
        <v>19</v>
      </c>
      <c r="AU8" s="46" t="str">
        <f t="shared" si="4"/>
        <v>PACKET EXPRESS - 33170BRONZE2.001 a 2.500</v>
      </c>
      <c r="AV8" s="50" t="s">
        <v>10</v>
      </c>
      <c r="AW8" s="50" t="s">
        <v>42</v>
      </c>
      <c r="AX8" s="51">
        <v>59.76</v>
      </c>
      <c r="AZ8" s="46" t="str">
        <f t="shared" si="5"/>
        <v>PACKET STANDARD  - 33162BRONZE2.501 a 3.000</v>
      </c>
      <c r="BA8" s="50" t="s">
        <v>10</v>
      </c>
      <c r="BB8" s="50" t="s">
        <v>44</v>
      </c>
      <c r="BC8" s="51">
        <v>48.77</v>
      </c>
      <c r="BE8" s="46" t="str">
        <f t="shared" si="6"/>
        <v>PACKET NOVAS FAIXAS - 33227BRONZE2.001 a 2.500</v>
      </c>
      <c r="BF8" s="50" t="s">
        <v>10</v>
      </c>
      <c r="BG8" s="50" t="s">
        <v>42</v>
      </c>
      <c r="BH8" s="51">
        <v>42.6</v>
      </c>
      <c r="BJ8" s="46" t="str">
        <f t="shared" si="7"/>
        <v>DOCUMENTO INTERNACIONAL STANDARD - 45039/45071501 a 1.000</v>
      </c>
      <c r="BK8" s="50"/>
      <c r="BL8" s="79" t="s">
        <v>35</v>
      </c>
      <c r="BM8" s="51">
        <v>71.650000000000006</v>
      </c>
      <c r="BN8" s="51">
        <v>74.150000000000006</v>
      </c>
      <c r="BO8" s="51">
        <v>88.95</v>
      </c>
      <c r="BP8" s="51">
        <v>98.85</v>
      </c>
      <c r="BQ8" s="51">
        <v>128.4</v>
      </c>
      <c r="BR8" s="55"/>
      <c r="BS8" s="55"/>
      <c r="BU8" s="46" t="str">
        <f t="shared" si="8"/>
        <v>DOCUMENTO ECONÔMICO - 45020501 a 1.000</v>
      </c>
      <c r="BV8" s="50"/>
      <c r="BW8" s="78" t="s">
        <v>35</v>
      </c>
      <c r="BX8" s="51">
        <v>50.6</v>
      </c>
      <c r="BY8" s="51">
        <v>53.1</v>
      </c>
      <c r="BZ8" s="51">
        <v>56.85</v>
      </c>
      <c r="CA8" s="51">
        <v>67.900000000000006</v>
      </c>
      <c r="CB8" s="51">
        <v>80.25</v>
      </c>
      <c r="CC8" s="55"/>
      <c r="CD8" s="55"/>
    </row>
    <row r="9" spans="1:82" x14ac:dyDescent="0.25">
      <c r="A9" s="46" t="s">
        <v>45</v>
      </c>
      <c r="C9" s="46" t="str">
        <f t="shared" si="0"/>
        <v>EXPORTA FÁCIL EXPRESSO - 45110BRONZE3.001 a 3.500</v>
      </c>
      <c r="D9" s="50" t="s">
        <v>10</v>
      </c>
      <c r="E9" s="50" t="s">
        <v>46</v>
      </c>
      <c r="F9" s="51">
        <v>259.10000000000002</v>
      </c>
      <c r="G9" s="51">
        <v>268.55</v>
      </c>
      <c r="H9" s="51">
        <v>311.85000000000002</v>
      </c>
      <c r="I9" s="51">
        <v>360.3</v>
      </c>
      <c r="J9" s="51">
        <v>464.9</v>
      </c>
      <c r="K9" s="51">
        <v>511.65</v>
      </c>
      <c r="L9" s="51">
        <v>619</v>
      </c>
      <c r="M9" s="44"/>
      <c r="N9" s="46" t="str">
        <f t="shared" si="1"/>
        <v>EXPORTA FÁCIL STANDARD - 45128BRONZE3.001 a 3.500</v>
      </c>
      <c r="O9" s="50" t="s">
        <v>10</v>
      </c>
      <c r="P9" s="50" t="s">
        <v>46</v>
      </c>
      <c r="Q9" s="51">
        <v>207.35</v>
      </c>
      <c r="R9" s="51">
        <v>247</v>
      </c>
      <c r="S9" s="51">
        <v>274.39999999999998</v>
      </c>
      <c r="T9" s="51">
        <v>288.25</v>
      </c>
      <c r="U9" s="51">
        <v>371.95</v>
      </c>
      <c r="V9" s="51">
        <v>409.35</v>
      </c>
      <c r="W9" s="51">
        <v>495.15</v>
      </c>
      <c r="Y9" s="46" t="str">
        <f t="shared" si="2"/>
        <v>EXPORTA FÁCIL ECONÔMICO - 45209PRATA501 a 1000</v>
      </c>
      <c r="Z9" s="50" t="s">
        <v>21</v>
      </c>
      <c r="AA9" s="50" t="s">
        <v>28</v>
      </c>
      <c r="AB9" s="51">
        <v>124.7</v>
      </c>
      <c r="AC9" s="51">
        <v>151.80000000000001</v>
      </c>
      <c r="AD9" s="51">
        <v>165.05</v>
      </c>
      <c r="AE9" s="51">
        <v>173.35</v>
      </c>
      <c r="AF9" s="51">
        <v>182.3</v>
      </c>
      <c r="AG9" s="51">
        <v>223.75</v>
      </c>
      <c r="AH9" s="51">
        <v>297.8</v>
      </c>
      <c r="AJ9" s="46" t="str">
        <f t="shared" si="3"/>
        <v>DOCUMENTO INTERNACIONAL EXPRESSO - 45012PRATA0 a 250</v>
      </c>
      <c r="AK9" s="50" t="s">
        <v>21</v>
      </c>
      <c r="AL9" s="50" t="s">
        <v>23</v>
      </c>
      <c r="AM9" s="51">
        <v>145.25</v>
      </c>
      <c r="AN9" s="51">
        <v>162.35</v>
      </c>
      <c r="AO9" s="51">
        <v>185.2</v>
      </c>
      <c r="AP9" s="51">
        <v>195.35</v>
      </c>
      <c r="AQ9" s="51">
        <v>205.8</v>
      </c>
      <c r="AR9" s="51">
        <v>247.4</v>
      </c>
      <c r="AS9" s="51">
        <v>312.14999999999998</v>
      </c>
      <c r="AU9" s="46" t="str">
        <f t="shared" si="4"/>
        <v>PACKET EXPRESS - 33170BRONZE2.501 a 3.000</v>
      </c>
      <c r="AV9" s="50" t="s">
        <v>10</v>
      </c>
      <c r="AW9" s="50" t="s">
        <v>44</v>
      </c>
      <c r="AX9" s="51">
        <v>64.2</v>
      </c>
      <c r="AZ9" s="46" t="str">
        <f t="shared" si="5"/>
        <v>PACKET STANDARD  - 33162BRONZE3.001 a 3.500</v>
      </c>
      <c r="BA9" s="50" t="s">
        <v>10</v>
      </c>
      <c r="BB9" s="50" t="s">
        <v>46</v>
      </c>
      <c r="BC9" s="51">
        <v>52.47</v>
      </c>
      <c r="BE9" s="46" t="str">
        <f t="shared" si="6"/>
        <v>PACKET NOVAS FAIXAS - 33227BRONZE2.501 a 3.000</v>
      </c>
      <c r="BF9" s="50" t="s">
        <v>10</v>
      </c>
      <c r="BG9" s="50" t="s">
        <v>44</v>
      </c>
      <c r="BH9" s="51">
        <v>46.1</v>
      </c>
      <c r="BJ9" s="46" t="str">
        <f t="shared" si="7"/>
        <v>DOCUMENTO INTERNACIONAL STANDARD - 45039/450711.001 a 1.500</v>
      </c>
      <c r="BK9" s="50"/>
      <c r="BL9" s="79" t="s">
        <v>39</v>
      </c>
      <c r="BM9" s="51">
        <v>100.05</v>
      </c>
      <c r="BN9" s="51">
        <v>103.7</v>
      </c>
      <c r="BO9" s="51">
        <v>125.95</v>
      </c>
      <c r="BP9" s="51">
        <v>139.55000000000001</v>
      </c>
      <c r="BQ9" s="51">
        <v>184.05</v>
      </c>
      <c r="BR9" s="55"/>
      <c r="BS9" s="55"/>
      <c r="BU9" s="46" t="str">
        <f t="shared" si="8"/>
        <v>DOCUMENTO ECONÔMICO - 450201.001 a 1.500</v>
      </c>
      <c r="BV9" s="50"/>
      <c r="BW9" s="78" t="s">
        <v>39</v>
      </c>
      <c r="BX9" s="51">
        <v>74.7</v>
      </c>
      <c r="BY9" s="51">
        <v>77.8</v>
      </c>
      <c r="BZ9" s="51">
        <v>84</v>
      </c>
      <c r="CA9" s="51">
        <v>100.05</v>
      </c>
      <c r="CB9" s="51">
        <v>117.35</v>
      </c>
      <c r="CC9" s="55"/>
      <c r="CD9" s="55"/>
    </row>
    <row r="10" spans="1:82" x14ac:dyDescent="0.25">
      <c r="A10" s="46" t="s">
        <v>47</v>
      </c>
      <c r="C10" s="46" t="str">
        <f t="shared" si="0"/>
        <v>EXPORTA FÁCIL EXPRESSO - 45110BRONZE3.501 a 4.000</v>
      </c>
      <c r="D10" s="50" t="s">
        <v>10</v>
      </c>
      <c r="E10" s="50" t="s">
        <v>48</v>
      </c>
      <c r="F10" s="51">
        <v>270.7</v>
      </c>
      <c r="G10" s="51">
        <v>280.5</v>
      </c>
      <c r="H10" s="51">
        <v>325.75</v>
      </c>
      <c r="I10" s="51">
        <v>376.35</v>
      </c>
      <c r="J10" s="51">
        <v>485.7</v>
      </c>
      <c r="K10" s="51">
        <v>534.45000000000005</v>
      </c>
      <c r="L10" s="51">
        <v>646.6</v>
      </c>
      <c r="M10" s="44"/>
      <c r="N10" s="46" t="str">
        <f t="shared" si="1"/>
        <v>EXPORTA FÁCIL STANDARD - 45128BRONZE3.501 a 4.000</v>
      </c>
      <c r="O10" s="50" t="s">
        <v>10</v>
      </c>
      <c r="P10" s="50" t="s">
        <v>48</v>
      </c>
      <c r="Q10" s="51">
        <v>216.55</v>
      </c>
      <c r="R10" s="51">
        <v>258.10000000000002</v>
      </c>
      <c r="S10" s="51">
        <v>286.64999999999998</v>
      </c>
      <c r="T10" s="51">
        <v>301.10000000000002</v>
      </c>
      <c r="U10" s="51">
        <v>388.5</v>
      </c>
      <c r="V10" s="51">
        <v>427.5</v>
      </c>
      <c r="W10" s="51">
        <v>517.29999999999995</v>
      </c>
      <c r="Y10" s="46" t="str">
        <f t="shared" si="2"/>
        <v>EXPORTA FÁCIL ECONÔMICO - 45209PRATA1001 a 1.500</v>
      </c>
      <c r="Z10" s="50" t="s">
        <v>21</v>
      </c>
      <c r="AA10" s="50" t="s">
        <v>34</v>
      </c>
      <c r="AB10" s="51">
        <v>131.9</v>
      </c>
      <c r="AC10" s="51">
        <v>160</v>
      </c>
      <c r="AD10" s="51">
        <v>174.5</v>
      </c>
      <c r="AE10" s="51">
        <v>183.3</v>
      </c>
      <c r="AF10" s="51">
        <v>192.8</v>
      </c>
      <c r="AG10" s="51">
        <v>236.6</v>
      </c>
      <c r="AH10" s="51">
        <v>314.95</v>
      </c>
      <c r="AJ10" s="46" t="str">
        <f t="shared" si="3"/>
        <v>DOCUMENTO INTERNACIONAL EXPRESSO - 45012PRATA251 a 500</v>
      </c>
      <c r="AK10" s="50" t="s">
        <v>21</v>
      </c>
      <c r="AL10" s="50" t="s">
        <v>29</v>
      </c>
      <c r="AM10" s="51">
        <v>149.9</v>
      </c>
      <c r="AN10" s="51">
        <v>167.3</v>
      </c>
      <c r="AO10" s="51">
        <v>197.3</v>
      </c>
      <c r="AP10" s="51">
        <v>207.45</v>
      </c>
      <c r="AQ10" s="51">
        <v>238.6</v>
      </c>
      <c r="AR10" s="51">
        <v>280.2</v>
      </c>
      <c r="AS10" s="51">
        <v>359.15</v>
      </c>
      <c r="AU10" s="46" t="str">
        <f t="shared" si="4"/>
        <v>PACKET EXPRESS - 33170BRONZE3.001 a 3.500</v>
      </c>
      <c r="AV10" s="50" t="s">
        <v>10</v>
      </c>
      <c r="AW10" s="50" t="s">
        <v>46</v>
      </c>
      <c r="AX10" s="51">
        <v>68.62</v>
      </c>
      <c r="AZ10" s="46" t="str">
        <f t="shared" si="5"/>
        <v>PACKET STANDARD  - 33162BRONZE3.501 a 4.000</v>
      </c>
      <c r="BA10" s="50" t="s">
        <v>10</v>
      </c>
      <c r="BB10" s="50" t="s">
        <v>48</v>
      </c>
      <c r="BC10" s="51">
        <v>56.17</v>
      </c>
      <c r="BE10" s="46" t="str">
        <f t="shared" si="6"/>
        <v>PACKET NOVAS FAIXAS - 33227BRONZE3.001 a 3.500</v>
      </c>
      <c r="BF10" s="50" t="s">
        <v>10</v>
      </c>
      <c r="BG10" s="50" t="s">
        <v>46</v>
      </c>
      <c r="BH10" s="51">
        <v>49.6</v>
      </c>
      <c r="BJ10" s="46" t="str">
        <f t="shared" si="7"/>
        <v>DOCUMENTO INTERNACIONAL STANDARD - 45039/450711.501 a 2.000</v>
      </c>
      <c r="BK10" s="50"/>
      <c r="BL10" s="79" t="s">
        <v>38</v>
      </c>
      <c r="BM10" s="51">
        <v>128.4</v>
      </c>
      <c r="BN10" s="51">
        <v>133.35</v>
      </c>
      <c r="BO10" s="51">
        <v>163</v>
      </c>
      <c r="BP10" s="51">
        <v>180.3</v>
      </c>
      <c r="BQ10" s="51">
        <v>239.6</v>
      </c>
      <c r="BR10" s="55"/>
      <c r="BS10" s="55"/>
      <c r="BU10" s="46" t="str">
        <f t="shared" si="8"/>
        <v>DOCUMENTO ECONÔMICO - 450201.501 a 2.000</v>
      </c>
      <c r="BV10" s="50"/>
      <c r="BW10" s="78" t="s">
        <v>38</v>
      </c>
      <c r="BX10" s="51">
        <v>98.85</v>
      </c>
      <c r="BY10" s="51">
        <v>102.5</v>
      </c>
      <c r="BZ10" s="51">
        <v>111.1</v>
      </c>
      <c r="CA10" s="51">
        <v>132.15</v>
      </c>
      <c r="CB10" s="51">
        <v>154.4</v>
      </c>
      <c r="CC10" s="55"/>
      <c r="CD10" s="55"/>
    </row>
    <row r="11" spans="1:82" x14ac:dyDescent="0.25">
      <c r="A11" s="46" t="s">
        <v>49</v>
      </c>
      <c r="C11" s="46" t="str">
        <f t="shared" si="0"/>
        <v>EXPORTA FÁCIL EXPRESSO - 45110BRONZE4.001 a 4.500</v>
      </c>
      <c r="D11" s="50" t="s">
        <v>10</v>
      </c>
      <c r="E11" s="50" t="s">
        <v>50</v>
      </c>
      <c r="F11" s="51">
        <v>292.75</v>
      </c>
      <c r="G11" s="51">
        <v>306.64999999999998</v>
      </c>
      <c r="H11" s="51">
        <v>353.85</v>
      </c>
      <c r="I11" s="51">
        <v>406.55</v>
      </c>
      <c r="J11" s="51">
        <v>524.9</v>
      </c>
      <c r="K11" s="51">
        <v>577.65</v>
      </c>
      <c r="L11" s="51">
        <v>698.9</v>
      </c>
      <c r="M11" s="44"/>
      <c r="N11" s="46" t="str">
        <f t="shared" si="1"/>
        <v>EXPORTA FÁCIL STANDARD - 45128BRONZE4.001 a 4.500</v>
      </c>
      <c r="O11" s="50" t="s">
        <v>10</v>
      </c>
      <c r="P11" s="50" t="s">
        <v>50</v>
      </c>
      <c r="Q11" s="51">
        <v>232.7</v>
      </c>
      <c r="R11" s="51">
        <v>277.2</v>
      </c>
      <c r="S11" s="51">
        <v>307.75</v>
      </c>
      <c r="T11" s="51">
        <v>324.2</v>
      </c>
      <c r="U11" s="51">
        <v>416.7</v>
      </c>
      <c r="V11" s="51">
        <v>458.7</v>
      </c>
      <c r="W11" s="51">
        <v>555.45000000000005</v>
      </c>
      <c r="Y11" s="46" t="str">
        <f t="shared" si="2"/>
        <v>EXPORTA FÁCIL ECONÔMICO - 45209PRATA1.501 a 2.000</v>
      </c>
      <c r="Z11" s="50" t="s">
        <v>21</v>
      </c>
      <c r="AA11" s="50" t="s">
        <v>38</v>
      </c>
      <c r="AB11" s="51">
        <v>154.65</v>
      </c>
      <c r="AC11" s="51">
        <v>189.8</v>
      </c>
      <c r="AD11" s="51">
        <v>199.5</v>
      </c>
      <c r="AE11" s="51">
        <v>203.1</v>
      </c>
      <c r="AF11" s="51">
        <v>223.85</v>
      </c>
      <c r="AG11" s="51">
        <v>278.85000000000002</v>
      </c>
      <c r="AH11" s="51">
        <v>332.2</v>
      </c>
      <c r="AJ11" s="46" t="str">
        <f t="shared" si="3"/>
        <v>DOCUMENTO INTERNACIONAL EXPRESSO - 45012PRATA501 a 1.000</v>
      </c>
      <c r="AK11" s="50" t="s">
        <v>21</v>
      </c>
      <c r="AL11" s="50" t="s">
        <v>35</v>
      </c>
      <c r="AM11" s="51">
        <v>159.30000000000001</v>
      </c>
      <c r="AN11" s="51">
        <v>177.45</v>
      </c>
      <c r="AO11" s="51">
        <v>221.35</v>
      </c>
      <c r="AP11" s="51">
        <v>231.45</v>
      </c>
      <c r="AQ11" s="51">
        <v>304.05</v>
      </c>
      <c r="AR11" s="51">
        <v>345.7</v>
      </c>
      <c r="AS11" s="51">
        <v>452.95</v>
      </c>
      <c r="AU11" s="46" t="str">
        <f t="shared" si="4"/>
        <v>PACKET EXPRESS - 33170BRONZE3.501 a 4.000</v>
      </c>
      <c r="AV11" s="50" t="s">
        <v>10</v>
      </c>
      <c r="AW11" s="50" t="s">
        <v>48</v>
      </c>
      <c r="AX11" s="51">
        <v>73.05</v>
      </c>
      <c r="AZ11" s="46" t="str">
        <f t="shared" si="5"/>
        <v>PACKET STANDARD  - 33162BRONZE4.001 a 4.500</v>
      </c>
      <c r="BA11" s="50" t="s">
        <v>10</v>
      </c>
      <c r="BB11" s="50" t="s">
        <v>50</v>
      </c>
      <c r="BC11" s="51">
        <v>59.87</v>
      </c>
      <c r="BE11" s="46" t="str">
        <f t="shared" si="6"/>
        <v>PACKET NOVAS FAIXAS - 33227BRONZE3.501 a 4.000</v>
      </c>
      <c r="BF11" s="50" t="s">
        <v>10</v>
      </c>
      <c r="BG11" s="50" t="s">
        <v>48</v>
      </c>
      <c r="BH11" s="51">
        <v>53.1</v>
      </c>
      <c r="BJ11" s="46"/>
      <c r="BK11" s="50"/>
      <c r="BL11" s="77"/>
      <c r="BM11" s="51"/>
      <c r="BN11" s="51"/>
      <c r="BO11" s="51"/>
      <c r="BP11" s="51"/>
      <c r="BQ11" s="51"/>
      <c r="BR11" s="51"/>
      <c r="BS11" s="51"/>
      <c r="BU11" s="46"/>
      <c r="BV11" s="50"/>
      <c r="BW11" s="43"/>
      <c r="BX11" s="49"/>
      <c r="BY11" s="49"/>
      <c r="BZ11" s="49"/>
      <c r="CA11" s="49"/>
      <c r="CB11" s="49"/>
      <c r="CC11" s="49"/>
      <c r="CD11" s="49"/>
    </row>
    <row r="12" spans="1:82" x14ac:dyDescent="0.25">
      <c r="A12" s="46" t="s">
        <v>51</v>
      </c>
      <c r="C12" s="46" t="str">
        <f t="shared" si="0"/>
        <v>EXPORTA FÁCIL EXPRESSO - 45110BRONZE4.501 a 5.000</v>
      </c>
      <c r="D12" s="50" t="s">
        <v>10</v>
      </c>
      <c r="E12" s="50" t="s">
        <v>52</v>
      </c>
      <c r="F12" s="51">
        <v>314.85000000000002</v>
      </c>
      <c r="G12" s="51">
        <v>332.75</v>
      </c>
      <c r="H12" s="51">
        <v>382</v>
      </c>
      <c r="I12" s="51">
        <v>436.7</v>
      </c>
      <c r="J12" s="51">
        <v>564.1</v>
      </c>
      <c r="K12" s="51">
        <v>620.9</v>
      </c>
      <c r="L12" s="51">
        <v>751.15</v>
      </c>
      <c r="M12" s="44"/>
      <c r="N12" s="46" t="str">
        <f t="shared" si="1"/>
        <v>EXPORTA FÁCIL STANDARD - 45128BRONZE4.501 a 5.000</v>
      </c>
      <c r="O12" s="50" t="s">
        <v>10</v>
      </c>
      <c r="P12" s="50" t="s">
        <v>52</v>
      </c>
      <c r="Q12" s="51">
        <v>248.75</v>
      </c>
      <c r="R12" s="51">
        <v>296.3</v>
      </c>
      <c r="S12" s="51">
        <v>328.85</v>
      </c>
      <c r="T12" s="51">
        <v>347.35</v>
      </c>
      <c r="U12" s="51">
        <v>444.8</v>
      </c>
      <c r="V12" s="51">
        <v>489.85</v>
      </c>
      <c r="W12" s="51">
        <v>593.65</v>
      </c>
      <c r="Y12" s="46" t="str">
        <f t="shared" si="2"/>
        <v>EXPORTA FÁCIL ECONÔMICO - 45209 Peso (g)</v>
      </c>
      <c r="Z12" s="43"/>
      <c r="AA12" s="43" t="s">
        <v>12</v>
      </c>
      <c r="AB12" s="49" t="s">
        <v>13</v>
      </c>
      <c r="AC12" s="49" t="s">
        <v>14</v>
      </c>
      <c r="AD12" s="49" t="s">
        <v>15</v>
      </c>
      <c r="AE12" s="49" t="s">
        <v>16</v>
      </c>
      <c r="AF12" s="49" t="s">
        <v>17</v>
      </c>
      <c r="AG12" s="49" t="s">
        <v>18</v>
      </c>
      <c r="AH12" s="49" t="s">
        <v>19</v>
      </c>
      <c r="AJ12" s="46" t="str">
        <f t="shared" si="3"/>
        <v>DOCUMENTO INTERNACIONAL EXPRESSO - 45012PRATA1.001 a 1.500</v>
      </c>
      <c r="AK12" s="50" t="s">
        <v>21</v>
      </c>
      <c r="AL12" s="50" t="s">
        <v>39</v>
      </c>
      <c r="AM12" s="51">
        <v>170.8</v>
      </c>
      <c r="AN12" s="51">
        <v>188.8</v>
      </c>
      <c r="AO12" s="51">
        <v>247.7</v>
      </c>
      <c r="AP12" s="51">
        <v>257.8</v>
      </c>
      <c r="AQ12" s="51">
        <v>372.65</v>
      </c>
      <c r="AR12" s="51">
        <v>414.35</v>
      </c>
      <c r="AS12" s="51">
        <v>550.20000000000005</v>
      </c>
      <c r="AU12" s="46" t="str">
        <f t="shared" si="4"/>
        <v>PACKET EXPRESS - 33170BRONZE4.001 a 4.500</v>
      </c>
      <c r="AV12" s="50" t="s">
        <v>10</v>
      </c>
      <c r="AW12" s="50" t="s">
        <v>50</v>
      </c>
      <c r="AX12" s="51">
        <v>77.47</v>
      </c>
      <c r="AZ12" s="46" t="str">
        <f t="shared" si="5"/>
        <v>PACKET STANDARD  - 33162BRONZE4.501 a 5.000</v>
      </c>
      <c r="BA12" s="50" t="s">
        <v>10</v>
      </c>
      <c r="BB12" s="50" t="s">
        <v>52</v>
      </c>
      <c r="BC12" s="51">
        <v>63.58</v>
      </c>
      <c r="BE12" s="46" t="str">
        <f t="shared" si="6"/>
        <v>PACKET NOVAS FAIXAS - 33227BRONZE4.001 a 4.500</v>
      </c>
      <c r="BF12" s="50" t="s">
        <v>10</v>
      </c>
      <c r="BG12" s="50" t="s">
        <v>50</v>
      </c>
      <c r="BH12" s="51">
        <v>56.6</v>
      </c>
      <c r="BJ12" s="46"/>
      <c r="BK12" s="50"/>
      <c r="BL12" s="50"/>
      <c r="BM12" s="51"/>
      <c r="BN12" s="51"/>
      <c r="BO12" s="51"/>
      <c r="BP12" s="51"/>
      <c r="BQ12" s="51"/>
      <c r="BR12" s="51"/>
      <c r="BS12" s="51"/>
      <c r="BU12" s="46"/>
      <c r="BV12" s="50"/>
      <c r="BW12" s="50"/>
      <c r="BX12" s="51"/>
      <c r="BY12" s="51"/>
      <c r="BZ12" s="51"/>
      <c r="CA12" s="51"/>
      <c r="CB12" s="51"/>
      <c r="CC12" s="51"/>
      <c r="CD12" s="51"/>
    </row>
    <row r="13" spans="1:82" x14ac:dyDescent="0.25">
      <c r="A13" s="46" t="s">
        <v>53</v>
      </c>
      <c r="C13" s="46" t="str">
        <f t="shared" si="0"/>
        <v>EXPORTA FÁCIL EXPRESSO - 45110BRONZE1/2 Kg Adicional</v>
      </c>
      <c r="D13" s="50" t="s">
        <v>10</v>
      </c>
      <c r="E13" s="50" t="s">
        <v>54</v>
      </c>
      <c r="F13" s="51">
        <v>22.1</v>
      </c>
      <c r="G13" s="51">
        <v>26.15</v>
      </c>
      <c r="H13" s="51">
        <v>28.15</v>
      </c>
      <c r="I13" s="51">
        <v>30.2</v>
      </c>
      <c r="J13" s="51">
        <v>39.200000000000003</v>
      </c>
      <c r="K13" s="51">
        <v>43.25</v>
      </c>
      <c r="L13" s="51">
        <v>52.25</v>
      </c>
      <c r="M13" s="44"/>
      <c r="N13" s="46" t="str">
        <f t="shared" si="1"/>
        <v>EXPORTA FÁCIL STANDARD - 45128BRONZE1/2 Kg Adicional</v>
      </c>
      <c r="O13" s="50" t="s">
        <v>10</v>
      </c>
      <c r="P13" s="50" t="s">
        <v>54</v>
      </c>
      <c r="Q13" s="51">
        <v>16.100000000000001</v>
      </c>
      <c r="R13" s="51">
        <v>19.100000000000001</v>
      </c>
      <c r="S13" s="51">
        <v>21.1</v>
      </c>
      <c r="T13" s="51">
        <v>23.15</v>
      </c>
      <c r="U13" s="51">
        <v>28.15</v>
      </c>
      <c r="V13" s="51">
        <v>31.2</v>
      </c>
      <c r="W13" s="51">
        <v>38.200000000000003</v>
      </c>
      <c r="Y13" s="46" t="str">
        <f t="shared" si="2"/>
        <v>EXPORTA FÁCIL ECONÔMICO - 45209OURO0 a 500</v>
      </c>
      <c r="Z13" s="50" t="s">
        <v>27</v>
      </c>
      <c r="AA13" s="50" t="s">
        <v>22</v>
      </c>
      <c r="AB13" s="51">
        <v>112.5</v>
      </c>
      <c r="AC13" s="51">
        <v>137.44999999999999</v>
      </c>
      <c r="AD13" s="51">
        <v>148.80000000000001</v>
      </c>
      <c r="AE13" s="51">
        <v>156.30000000000001</v>
      </c>
      <c r="AF13" s="51">
        <v>164.3</v>
      </c>
      <c r="AG13" s="51">
        <v>201.75</v>
      </c>
      <c r="AH13" s="51">
        <v>268.5</v>
      </c>
      <c r="AJ13" s="46" t="str">
        <f t="shared" si="3"/>
        <v>DOCUMENTO INTERNACIONAL EXPRESSO - 45012PRATA1.501 a 2.000</v>
      </c>
      <c r="AK13" s="50" t="s">
        <v>21</v>
      </c>
      <c r="AL13" s="50" t="s">
        <v>38</v>
      </c>
      <c r="AM13" s="51">
        <v>180.25</v>
      </c>
      <c r="AN13" s="51">
        <v>198.85</v>
      </c>
      <c r="AO13" s="51">
        <v>271.75</v>
      </c>
      <c r="AP13" s="51">
        <v>281.85000000000002</v>
      </c>
      <c r="AQ13" s="51">
        <v>438.15</v>
      </c>
      <c r="AR13" s="51">
        <v>479.8</v>
      </c>
      <c r="AS13" s="51">
        <v>644</v>
      </c>
      <c r="AU13" s="46" t="str">
        <f t="shared" si="4"/>
        <v>PACKET EXPRESS - 33170BRONZE4.501 a 5.000</v>
      </c>
      <c r="AV13" s="50" t="s">
        <v>10</v>
      </c>
      <c r="AW13" s="50" t="s">
        <v>52</v>
      </c>
      <c r="AX13" s="51">
        <v>81.900000000000006</v>
      </c>
      <c r="AZ13" s="46" t="str">
        <f t="shared" si="5"/>
        <v>PACKET STANDARD  - 33162BRONZE1/2 Kg Adicional</v>
      </c>
      <c r="BA13" s="50" t="s">
        <v>10</v>
      </c>
      <c r="BB13" s="50" t="s">
        <v>54</v>
      </c>
      <c r="BC13" s="51">
        <v>3.7</v>
      </c>
      <c r="BE13" s="46" t="str">
        <f t="shared" si="6"/>
        <v>PACKET NOVAS FAIXAS - 33227BRONZE4.501 a 5.000</v>
      </c>
      <c r="BF13" s="50" t="s">
        <v>10</v>
      </c>
      <c r="BG13" s="50" t="s">
        <v>52</v>
      </c>
      <c r="BH13" s="51">
        <v>60.1</v>
      </c>
      <c r="BJ13" s="46"/>
      <c r="BK13" s="50"/>
      <c r="BL13" s="50"/>
      <c r="BM13" s="51"/>
      <c r="BN13" s="51"/>
      <c r="BO13" s="51"/>
      <c r="BP13" s="51"/>
      <c r="BQ13" s="51"/>
      <c r="BR13" s="51"/>
      <c r="BS13" s="51"/>
      <c r="BU13" s="46"/>
      <c r="BV13" s="50"/>
      <c r="BW13" s="50"/>
      <c r="BX13" s="51"/>
      <c r="BY13" s="51"/>
      <c r="BZ13" s="51"/>
      <c r="CA13" s="51"/>
      <c r="CB13" s="51"/>
      <c r="CC13" s="51"/>
      <c r="CD13" s="51"/>
    </row>
    <row r="14" spans="1:82" s="47" customFormat="1" x14ac:dyDescent="0.25">
      <c r="A14" s="46" t="s">
        <v>55</v>
      </c>
      <c r="C14" s="46" t="str">
        <f t="shared" si="0"/>
        <v>EXPORTA FÁCIL EXPRESSO - 45110 Peso (g)</v>
      </c>
      <c r="D14" s="43"/>
      <c r="E14" s="43" t="s">
        <v>12</v>
      </c>
      <c r="F14" s="49" t="s">
        <v>13</v>
      </c>
      <c r="G14" s="49" t="s">
        <v>14</v>
      </c>
      <c r="H14" s="49" t="s">
        <v>15</v>
      </c>
      <c r="I14" s="49" t="s">
        <v>16</v>
      </c>
      <c r="J14" s="49" t="s">
        <v>17</v>
      </c>
      <c r="K14" s="49" t="s">
        <v>18</v>
      </c>
      <c r="L14" s="49" t="s">
        <v>19</v>
      </c>
      <c r="M14" s="52"/>
      <c r="N14" s="46" t="str">
        <f t="shared" si="1"/>
        <v>EXPORTA FÁCIL STANDARD - 45128 Peso (g)</v>
      </c>
      <c r="O14" s="43"/>
      <c r="P14" s="43" t="s">
        <v>12</v>
      </c>
      <c r="Q14" s="49" t="s">
        <v>13</v>
      </c>
      <c r="R14" s="49" t="s">
        <v>14</v>
      </c>
      <c r="S14" s="49" t="s">
        <v>15</v>
      </c>
      <c r="T14" s="49" t="s">
        <v>16</v>
      </c>
      <c r="U14" s="49" t="s">
        <v>17</v>
      </c>
      <c r="V14" s="49" t="s">
        <v>18</v>
      </c>
      <c r="W14" s="49" t="s">
        <v>19</v>
      </c>
      <c r="Y14" s="46" t="str">
        <f t="shared" si="2"/>
        <v>EXPORTA FÁCIL ECONÔMICO - 45209OURO501 a 1000</v>
      </c>
      <c r="Z14" s="50" t="s">
        <v>27</v>
      </c>
      <c r="AA14" s="50" t="s">
        <v>28</v>
      </c>
      <c r="AB14" s="51">
        <v>119.25</v>
      </c>
      <c r="AC14" s="51">
        <v>145.19999999999999</v>
      </c>
      <c r="AD14" s="51">
        <v>157.9</v>
      </c>
      <c r="AE14" s="51">
        <v>165.8</v>
      </c>
      <c r="AF14" s="51">
        <v>174.4</v>
      </c>
      <c r="AG14" s="51">
        <v>214.05</v>
      </c>
      <c r="AH14" s="51">
        <v>284.89999999999998</v>
      </c>
      <c r="AJ14" s="46" t="str">
        <f t="shared" si="3"/>
        <v>DOCUMENTO INTERNACIONAL EXPRESSO - 45012 Peso (g)</v>
      </c>
      <c r="AK14" s="43"/>
      <c r="AL14" s="43" t="s">
        <v>12</v>
      </c>
      <c r="AM14" s="49" t="s">
        <v>13</v>
      </c>
      <c r="AN14" s="49" t="s">
        <v>14</v>
      </c>
      <c r="AO14" s="49" t="s">
        <v>15</v>
      </c>
      <c r="AP14" s="49" t="s">
        <v>16</v>
      </c>
      <c r="AQ14" s="49" t="s">
        <v>17</v>
      </c>
      <c r="AR14" s="49" t="s">
        <v>18</v>
      </c>
      <c r="AS14" s="49" t="s">
        <v>19</v>
      </c>
      <c r="AU14" s="46" t="str">
        <f t="shared" si="4"/>
        <v>PACKET EXPRESS - 33170BRONZE1/2 Kg Adicional</v>
      </c>
      <c r="AV14" s="50" t="s">
        <v>10</v>
      </c>
      <c r="AW14" s="50" t="s">
        <v>54</v>
      </c>
      <c r="AX14" s="51">
        <v>4.43</v>
      </c>
      <c r="AZ14" s="46" t="str">
        <f t="shared" si="5"/>
        <v>PACKET STANDARD  - 33162 Peso (g)</v>
      </c>
      <c r="BA14" s="43"/>
      <c r="BB14" s="43" t="s">
        <v>12</v>
      </c>
      <c r="BC14" s="49" t="s">
        <v>20</v>
      </c>
      <c r="BE14" s="46" t="str">
        <f t="shared" si="6"/>
        <v>PACKET NOVAS FAIXAS - 33227BRONZE1/2 Kg Adicional</v>
      </c>
      <c r="BF14" s="50" t="s">
        <v>10</v>
      </c>
      <c r="BG14" s="50" t="s">
        <v>54</v>
      </c>
      <c r="BH14" s="51">
        <v>3.5</v>
      </c>
      <c r="BJ14" s="46"/>
      <c r="BK14" s="43"/>
      <c r="BL14" s="43"/>
      <c r="BM14" s="49"/>
      <c r="BN14" s="49"/>
      <c r="BO14" s="49"/>
      <c r="BP14" s="49"/>
      <c r="BQ14" s="49"/>
      <c r="BR14" s="49"/>
      <c r="BS14" s="49"/>
      <c r="BU14" s="46"/>
      <c r="BV14" s="50"/>
      <c r="BW14" s="50"/>
      <c r="BX14" s="51"/>
      <c r="BY14" s="51"/>
      <c r="BZ14" s="51"/>
      <c r="CA14" s="51"/>
      <c r="CB14" s="51"/>
      <c r="CC14" s="51"/>
      <c r="CD14" s="51"/>
    </row>
    <row r="15" spans="1:82" x14ac:dyDescent="0.25">
      <c r="A15" s="46" t="s">
        <v>56</v>
      </c>
      <c r="C15" s="46" t="str">
        <f t="shared" si="0"/>
        <v>EXPORTA FÁCIL EXPRESSO - 45110PRATA0 a 500</v>
      </c>
      <c r="D15" s="50" t="s">
        <v>21</v>
      </c>
      <c r="E15" s="50" t="s">
        <v>22</v>
      </c>
      <c r="F15" s="51">
        <v>183.55</v>
      </c>
      <c r="G15" s="51">
        <v>190.3</v>
      </c>
      <c r="H15" s="51">
        <v>220.95</v>
      </c>
      <c r="I15" s="51">
        <v>255.25</v>
      </c>
      <c r="J15" s="51">
        <v>329.45</v>
      </c>
      <c r="K15" s="51">
        <v>362.45</v>
      </c>
      <c r="L15" s="51">
        <v>438.55</v>
      </c>
      <c r="N15" s="46" t="str">
        <f t="shared" si="1"/>
        <v>EXPORTA FÁCIL STANDARD - 45128PRATA0 a 500</v>
      </c>
      <c r="O15" s="50" t="s">
        <v>21</v>
      </c>
      <c r="P15" s="50" t="s">
        <v>22</v>
      </c>
      <c r="Q15" s="51">
        <v>146.9</v>
      </c>
      <c r="R15" s="51">
        <v>175</v>
      </c>
      <c r="S15" s="51">
        <v>194.45</v>
      </c>
      <c r="T15" s="51">
        <v>204.2</v>
      </c>
      <c r="U15" s="51">
        <v>263.55</v>
      </c>
      <c r="V15" s="51">
        <v>290.05</v>
      </c>
      <c r="W15" s="51">
        <v>350.85</v>
      </c>
      <c r="Y15" s="46" t="str">
        <f t="shared" si="2"/>
        <v>EXPORTA FÁCIL ECONÔMICO - 45209OURO1001 a 1.500</v>
      </c>
      <c r="Z15" s="50" t="s">
        <v>27</v>
      </c>
      <c r="AA15" s="50" t="s">
        <v>34</v>
      </c>
      <c r="AB15" s="51">
        <v>126.15</v>
      </c>
      <c r="AC15" s="51">
        <v>153.05000000000001</v>
      </c>
      <c r="AD15" s="51">
        <v>166.9</v>
      </c>
      <c r="AE15" s="51">
        <v>175.3</v>
      </c>
      <c r="AF15" s="51">
        <v>184.4</v>
      </c>
      <c r="AG15" s="51">
        <v>226.3</v>
      </c>
      <c r="AH15" s="51">
        <v>301.25</v>
      </c>
      <c r="AJ15" s="46" t="str">
        <f t="shared" si="3"/>
        <v>DOCUMENTO INTERNACIONAL EXPRESSO - 45012OURO0 a 250</v>
      </c>
      <c r="AK15" s="50" t="s">
        <v>27</v>
      </c>
      <c r="AL15" s="50" t="s">
        <v>23</v>
      </c>
      <c r="AM15" s="51">
        <v>138.94999999999999</v>
      </c>
      <c r="AN15" s="51">
        <v>155.30000000000001</v>
      </c>
      <c r="AO15" s="51">
        <v>177.15</v>
      </c>
      <c r="AP15" s="51">
        <v>186.85</v>
      </c>
      <c r="AQ15" s="51">
        <v>196.85</v>
      </c>
      <c r="AR15" s="51">
        <v>236.65</v>
      </c>
      <c r="AS15" s="51">
        <v>298.55</v>
      </c>
      <c r="AU15" s="46" t="str">
        <f t="shared" si="4"/>
        <v>PACKET EXPRESS - 33170 Peso (g)</v>
      </c>
      <c r="AV15" s="43"/>
      <c r="AW15" s="43" t="s">
        <v>12</v>
      </c>
      <c r="AX15" s="49" t="s">
        <v>20</v>
      </c>
      <c r="AZ15" s="46" t="str">
        <f t="shared" si="5"/>
        <v>PACKET STANDARD  - 33162PRATA0 a 500</v>
      </c>
      <c r="BA15" s="50" t="s">
        <v>21</v>
      </c>
      <c r="BB15" s="50" t="s">
        <v>22</v>
      </c>
      <c r="BC15" s="51">
        <v>30.25</v>
      </c>
      <c r="BE15" s="46" t="str">
        <f t="shared" si="6"/>
        <v>PACKET NOVAS FAIXAS - 33227 Peso (g)</v>
      </c>
      <c r="BF15" s="43"/>
      <c r="BG15" s="43" t="s">
        <v>12</v>
      </c>
      <c r="BH15" s="49" t="s">
        <v>20</v>
      </c>
      <c r="BJ15" s="46"/>
      <c r="BK15" s="50"/>
      <c r="BL15" s="50"/>
      <c r="BM15" s="51"/>
      <c r="BN15" s="51"/>
      <c r="BO15" s="51"/>
      <c r="BP15" s="51"/>
      <c r="BQ15" s="51"/>
      <c r="BR15" s="51"/>
      <c r="BS15" s="51"/>
      <c r="BU15" s="46"/>
      <c r="BV15" s="50"/>
      <c r="BW15" s="50"/>
      <c r="BX15" s="51"/>
      <c r="BY15" s="51"/>
      <c r="BZ15" s="51"/>
      <c r="CA15" s="51"/>
      <c r="CB15" s="51"/>
      <c r="CC15" s="51"/>
      <c r="CD15" s="51"/>
    </row>
    <row r="16" spans="1:82" x14ac:dyDescent="0.25">
      <c r="A16" s="46" t="s">
        <v>57</v>
      </c>
      <c r="C16" s="46" t="str">
        <f t="shared" si="0"/>
        <v>EXPORTA FÁCIL EXPRESSO - 45110PRATA501 a 1000</v>
      </c>
      <c r="D16" s="50" t="s">
        <v>21</v>
      </c>
      <c r="E16" s="50" t="s">
        <v>28</v>
      </c>
      <c r="F16" s="51">
        <v>194.8</v>
      </c>
      <c r="G16" s="51">
        <v>201.85</v>
      </c>
      <c r="H16" s="51">
        <v>234.4</v>
      </c>
      <c r="I16" s="51">
        <v>270.85000000000002</v>
      </c>
      <c r="J16" s="51">
        <v>349.5</v>
      </c>
      <c r="K16" s="51">
        <v>384.55</v>
      </c>
      <c r="L16" s="51">
        <v>465.3</v>
      </c>
      <c r="N16" s="46" t="str">
        <f t="shared" si="1"/>
        <v>EXPORTA FÁCIL STANDARD - 45128PRATA501 a 1000</v>
      </c>
      <c r="O16" s="50" t="s">
        <v>21</v>
      </c>
      <c r="P16" s="50" t="s">
        <v>28</v>
      </c>
      <c r="Q16" s="51">
        <v>155.80000000000001</v>
      </c>
      <c r="R16" s="51">
        <v>185.7</v>
      </c>
      <c r="S16" s="51">
        <v>206.25</v>
      </c>
      <c r="T16" s="51">
        <v>216.7</v>
      </c>
      <c r="U16" s="51">
        <v>279.60000000000002</v>
      </c>
      <c r="V16" s="51">
        <v>307.64999999999998</v>
      </c>
      <c r="W16" s="51">
        <v>372.3</v>
      </c>
      <c r="Y16" s="46" t="str">
        <f t="shared" si="2"/>
        <v>EXPORTA FÁCIL ECONÔMICO - 45209OURO1.501 a 2.000</v>
      </c>
      <c r="Z16" s="50" t="s">
        <v>27</v>
      </c>
      <c r="AA16" s="50" t="s">
        <v>38</v>
      </c>
      <c r="AB16" s="51">
        <v>147.94999999999999</v>
      </c>
      <c r="AC16" s="51">
        <v>181.55</v>
      </c>
      <c r="AD16" s="51">
        <v>190.85</v>
      </c>
      <c r="AE16" s="51">
        <v>194.3</v>
      </c>
      <c r="AF16" s="51">
        <v>214.1</v>
      </c>
      <c r="AG16" s="51">
        <v>266.7</v>
      </c>
      <c r="AH16" s="51">
        <v>317.75</v>
      </c>
      <c r="AJ16" s="46" t="str">
        <f t="shared" si="3"/>
        <v>DOCUMENTO INTERNACIONAL EXPRESSO - 45012OURO251 a 500</v>
      </c>
      <c r="AK16" s="50" t="s">
        <v>27</v>
      </c>
      <c r="AL16" s="50" t="s">
        <v>29</v>
      </c>
      <c r="AM16" s="51">
        <v>143.35</v>
      </c>
      <c r="AN16" s="51">
        <v>160.05000000000001</v>
      </c>
      <c r="AO16" s="51">
        <v>188.75</v>
      </c>
      <c r="AP16" s="51">
        <v>198.4</v>
      </c>
      <c r="AQ16" s="51">
        <v>228.2</v>
      </c>
      <c r="AR16" s="51">
        <v>268</v>
      </c>
      <c r="AS16" s="51">
        <v>343.55</v>
      </c>
      <c r="AU16" s="46" t="str">
        <f t="shared" si="4"/>
        <v>PACKET EXPRESS - 33170PRATA0 a 300</v>
      </c>
      <c r="AV16" s="50" t="s">
        <v>21</v>
      </c>
      <c r="AW16" s="50" t="s">
        <v>24</v>
      </c>
      <c r="AX16" s="51">
        <v>40.29</v>
      </c>
      <c r="AZ16" s="46" t="str">
        <f t="shared" si="5"/>
        <v>PACKET STANDARD  - 33162PRATA501 a 1000</v>
      </c>
      <c r="BA16" s="50" t="s">
        <v>21</v>
      </c>
      <c r="BB16" s="50" t="s">
        <v>28</v>
      </c>
      <c r="BC16" s="51">
        <v>33.96</v>
      </c>
      <c r="BE16" s="46" t="str">
        <f t="shared" si="6"/>
        <v>PACKET NOVAS FAIXAS - 33227PRATA0 a 200</v>
      </c>
      <c r="BF16" s="50" t="s">
        <v>21</v>
      </c>
      <c r="BG16" s="50" t="s">
        <v>25</v>
      </c>
      <c r="BH16" s="51">
        <v>19.3</v>
      </c>
      <c r="BJ16" s="46"/>
      <c r="BK16" s="50"/>
      <c r="BL16" s="50"/>
      <c r="BM16" s="51"/>
      <c r="BN16" s="51"/>
      <c r="BO16" s="51"/>
      <c r="BP16" s="51"/>
      <c r="BQ16" s="51"/>
      <c r="BR16" s="51"/>
      <c r="BS16" s="51"/>
      <c r="BU16" s="46"/>
      <c r="BV16" s="43"/>
      <c r="BW16" s="50"/>
      <c r="BX16" s="49"/>
      <c r="BY16" s="49"/>
      <c r="BZ16" s="49"/>
      <c r="CA16" s="49"/>
      <c r="CB16" s="49"/>
      <c r="CC16" s="49"/>
      <c r="CD16" s="49"/>
    </row>
    <row r="17" spans="1:82" x14ac:dyDescent="0.25">
      <c r="A17" s="46" t="s">
        <v>58</v>
      </c>
      <c r="C17" s="46" t="str">
        <f t="shared" si="0"/>
        <v>EXPORTA FÁCIL EXPRESSO - 45110PRATA1001 a 1.500</v>
      </c>
      <c r="D17" s="50" t="s">
        <v>21</v>
      </c>
      <c r="E17" s="50" t="s">
        <v>34</v>
      </c>
      <c r="F17" s="51">
        <v>205.95</v>
      </c>
      <c r="G17" s="51">
        <v>213.45</v>
      </c>
      <c r="H17" s="51">
        <v>247.9</v>
      </c>
      <c r="I17" s="51">
        <v>286.3</v>
      </c>
      <c r="J17" s="51">
        <v>369.55</v>
      </c>
      <c r="K17" s="51">
        <v>406.6</v>
      </c>
      <c r="L17" s="51">
        <v>492</v>
      </c>
      <c r="N17" s="46" t="str">
        <f t="shared" si="1"/>
        <v>EXPORTA FÁCIL STANDARD - 45128PRATA1001 a 1.500</v>
      </c>
      <c r="O17" s="50" t="s">
        <v>21</v>
      </c>
      <c r="P17" s="50" t="s">
        <v>34</v>
      </c>
      <c r="Q17" s="51">
        <v>164.8</v>
      </c>
      <c r="R17" s="51">
        <v>196.4</v>
      </c>
      <c r="S17" s="51">
        <v>218.1</v>
      </c>
      <c r="T17" s="51">
        <v>229.1</v>
      </c>
      <c r="U17" s="51">
        <v>295.7</v>
      </c>
      <c r="V17" s="51">
        <v>325.39999999999998</v>
      </c>
      <c r="W17" s="51">
        <v>393.6</v>
      </c>
      <c r="Y17" s="46" t="str">
        <f t="shared" si="2"/>
        <v>EXPORTA FÁCIL ECONÔMICO - 45209 Peso (g)</v>
      </c>
      <c r="Z17" s="43"/>
      <c r="AA17" s="43" t="s">
        <v>12</v>
      </c>
      <c r="AB17" s="49" t="s">
        <v>13</v>
      </c>
      <c r="AC17" s="49" t="s">
        <v>14</v>
      </c>
      <c r="AD17" s="49" t="s">
        <v>15</v>
      </c>
      <c r="AE17" s="49" t="s">
        <v>16</v>
      </c>
      <c r="AF17" s="49" t="s">
        <v>17</v>
      </c>
      <c r="AG17" s="49" t="s">
        <v>18</v>
      </c>
      <c r="AH17" s="49" t="s">
        <v>19</v>
      </c>
      <c r="AJ17" s="46" t="str">
        <f t="shared" si="3"/>
        <v>DOCUMENTO INTERNACIONAL EXPRESSO - 45012OURO501 a 1.000</v>
      </c>
      <c r="AK17" s="50" t="s">
        <v>27</v>
      </c>
      <c r="AL17" s="50" t="s">
        <v>35</v>
      </c>
      <c r="AM17" s="51">
        <v>152.4</v>
      </c>
      <c r="AN17" s="51">
        <v>169.75</v>
      </c>
      <c r="AO17" s="51">
        <v>211.7</v>
      </c>
      <c r="AP17" s="51">
        <v>221.4</v>
      </c>
      <c r="AQ17" s="51">
        <v>290.8</v>
      </c>
      <c r="AR17" s="51">
        <v>330.7</v>
      </c>
      <c r="AS17" s="51">
        <v>433.25</v>
      </c>
      <c r="AU17" s="46" t="str">
        <f t="shared" si="4"/>
        <v>PACKET EXPRESS - 33170PRATA301 a 500</v>
      </c>
      <c r="AV17" s="50" t="s">
        <v>21</v>
      </c>
      <c r="AW17" s="50" t="s">
        <v>30</v>
      </c>
      <c r="AX17" s="51">
        <v>42.06</v>
      </c>
      <c r="AZ17" s="46" t="str">
        <f t="shared" si="5"/>
        <v>PACKET STANDARD  - 33162PRATA1001 a 1.500</v>
      </c>
      <c r="BA17" s="50" t="s">
        <v>21</v>
      </c>
      <c r="BB17" s="50" t="s">
        <v>34</v>
      </c>
      <c r="BC17" s="51">
        <v>37.659999999999997</v>
      </c>
      <c r="BE17" s="46" t="str">
        <f t="shared" si="6"/>
        <v>PACKET NOVAS FAIXAS - 33227PRATA201 a 500</v>
      </c>
      <c r="BF17" s="50" t="s">
        <v>21</v>
      </c>
      <c r="BG17" s="50" t="s">
        <v>31</v>
      </c>
      <c r="BH17" s="51">
        <v>28.6</v>
      </c>
      <c r="BJ17" s="46"/>
      <c r="BK17" s="50"/>
      <c r="BL17" s="50"/>
      <c r="BM17" s="51"/>
      <c r="BN17" s="51"/>
      <c r="BO17" s="51"/>
      <c r="BP17" s="51"/>
      <c r="BQ17" s="51"/>
      <c r="BR17" s="51"/>
      <c r="BS17" s="51"/>
      <c r="BU17" s="46"/>
      <c r="BV17" s="50"/>
      <c r="BW17" s="50"/>
      <c r="BX17" s="51"/>
      <c r="BY17" s="51"/>
      <c r="BZ17" s="51"/>
      <c r="CA17" s="51"/>
      <c r="CB17" s="51"/>
      <c r="CC17" s="51"/>
      <c r="CD17" s="51"/>
    </row>
    <row r="18" spans="1:82" x14ac:dyDescent="0.25">
      <c r="C18" s="46" t="str">
        <f t="shared" si="0"/>
        <v>EXPORTA FÁCIL EXPRESSO - 45110PRATA1.501 a 2.000</v>
      </c>
      <c r="D18" s="50" t="s">
        <v>21</v>
      </c>
      <c r="E18" s="50" t="s">
        <v>38</v>
      </c>
      <c r="F18" s="51">
        <v>217.25</v>
      </c>
      <c r="G18" s="51">
        <v>225.15</v>
      </c>
      <c r="H18" s="51">
        <v>261.45</v>
      </c>
      <c r="I18" s="51">
        <v>302.10000000000002</v>
      </c>
      <c r="J18" s="51">
        <v>389.9</v>
      </c>
      <c r="K18" s="51">
        <v>428.9</v>
      </c>
      <c r="L18" s="51">
        <v>518.95000000000005</v>
      </c>
      <c r="N18" s="46" t="str">
        <f t="shared" si="1"/>
        <v>EXPORTA FÁCIL STANDARD - 45128PRATA1.501 a 2.000</v>
      </c>
      <c r="O18" s="50" t="s">
        <v>21</v>
      </c>
      <c r="P18" s="50" t="s">
        <v>38</v>
      </c>
      <c r="Q18" s="51">
        <v>173.85</v>
      </c>
      <c r="R18" s="51">
        <v>207.1</v>
      </c>
      <c r="S18" s="51">
        <v>230.1</v>
      </c>
      <c r="T18" s="51">
        <v>241.65</v>
      </c>
      <c r="U18" s="51">
        <v>311.95</v>
      </c>
      <c r="V18" s="51">
        <v>343.2</v>
      </c>
      <c r="W18" s="51">
        <v>415.2</v>
      </c>
      <c r="Y18" s="46" t="str">
        <f t="shared" si="2"/>
        <v>EXPORTA FÁCIL ECONÔMICO - 45209PLATINUM0 a 500</v>
      </c>
      <c r="Z18" s="50" t="s">
        <v>33</v>
      </c>
      <c r="AA18" s="50" t="s">
        <v>22</v>
      </c>
      <c r="AB18" s="51">
        <v>108.65</v>
      </c>
      <c r="AC18" s="51">
        <v>132.75</v>
      </c>
      <c r="AD18" s="51">
        <v>143.69999999999999</v>
      </c>
      <c r="AE18" s="51">
        <v>151</v>
      </c>
      <c r="AF18" s="51">
        <v>158.69999999999999</v>
      </c>
      <c r="AG18" s="51">
        <v>194.9</v>
      </c>
      <c r="AH18" s="51">
        <v>259.35000000000002</v>
      </c>
      <c r="AJ18" s="46" t="str">
        <f t="shared" si="3"/>
        <v>DOCUMENTO INTERNACIONAL EXPRESSO - 45012OURO1.001 a 1.500</v>
      </c>
      <c r="AK18" s="50" t="s">
        <v>27</v>
      </c>
      <c r="AL18" s="50" t="s">
        <v>39</v>
      </c>
      <c r="AM18" s="51">
        <v>163.4</v>
      </c>
      <c r="AN18" s="51">
        <v>180.6</v>
      </c>
      <c r="AO18" s="51">
        <v>236.9</v>
      </c>
      <c r="AP18" s="51">
        <v>246.6</v>
      </c>
      <c r="AQ18" s="51">
        <v>356.45</v>
      </c>
      <c r="AR18" s="51">
        <v>396.35</v>
      </c>
      <c r="AS18" s="51">
        <v>526.25</v>
      </c>
      <c r="AU18" s="46" t="str">
        <f t="shared" si="4"/>
        <v>PACKET EXPRESS - 33170PRATA501 a 1000</v>
      </c>
      <c r="AV18" s="50" t="s">
        <v>21</v>
      </c>
      <c r="AW18" s="50" t="s">
        <v>28</v>
      </c>
      <c r="AX18" s="51">
        <v>46.48</v>
      </c>
      <c r="AZ18" s="46" t="str">
        <f t="shared" si="5"/>
        <v>PACKET STANDARD  - 33162PRATA1.501 a 2.000</v>
      </c>
      <c r="BA18" s="50" t="s">
        <v>21</v>
      </c>
      <c r="BB18" s="50" t="s">
        <v>38</v>
      </c>
      <c r="BC18" s="51">
        <v>41.36</v>
      </c>
      <c r="BE18" s="46" t="str">
        <f t="shared" si="6"/>
        <v>PACKET NOVAS FAIXAS - 33227PRATA501 a 1000</v>
      </c>
      <c r="BF18" s="50" t="s">
        <v>21</v>
      </c>
      <c r="BG18" s="50" t="s">
        <v>28</v>
      </c>
      <c r="BH18" s="51">
        <v>32.1</v>
      </c>
      <c r="BJ18" s="46"/>
      <c r="BK18" s="50"/>
      <c r="BL18" s="50"/>
      <c r="BM18" s="51"/>
      <c r="BN18" s="51"/>
      <c r="BO18" s="51"/>
      <c r="BP18" s="51"/>
      <c r="BQ18" s="51"/>
      <c r="BR18" s="51"/>
      <c r="BS18" s="51"/>
      <c r="BU18" s="46"/>
      <c r="BV18" s="50"/>
      <c r="BW18" s="50"/>
      <c r="BX18" s="51"/>
      <c r="BY18" s="51"/>
      <c r="BZ18" s="51"/>
      <c r="CA18" s="51"/>
      <c r="CB18" s="51"/>
      <c r="CC18" s="51"/>
      <c r="CD18" s="51"/>
    </row>
    <row r="19" spans="1:82" x14ac:dyDescent="0.25">
      <c r="C19" s="46" t="str">
        <f t="shared" si="0"/>
        <v>EXPORTA FÁCIL EXPRESSO - 45110PRATA2.001 a 2.500</v>
      </c>
      <c r="D19" s="50" t="s">
        <v>21</v>
      </c>
      <c r="E19" s="50" t="s">
        <v>42</v>
      </c>
      <c r="F19" s="51">
        <v>228.45</v>
      </c>
      <c r="G19" s="51">
        <v>236.7</v>
      </c>
      <c r="H19" s="51">
        <v>274.95</v>
      </c>
      <c r="I19" s="51">
        <v>317.7</v>
      </c>
      <c r="J19" s="51">
        <v>409.95</v>
      </c>
      <c r="K19" s="51">
        <v>451</v>
      </c>
      <c r="L19" s="51">
        <v>545.70000000000005</v>
      </c>
      <c r="N19" s="46" t="str">
        <f t="shared" si="1"/>
        <v>EXPORTA FÁCIL STANDARD - 45128PRATA2.001 a 2.500</v>
      </c>
      <c r="O19" s="50" t="s">
        <v>21</v>
      </c>
      <c r="P19" s="50" t="s">
        <v>42</v>
      </c>
      <c r="Q19" s="51">
        <v>182.8</v>
      </c>
      <c r="R19" s="51">
        <v>217.85</v>
      </c>
      <c r="S19" s="51">
        <v>242</v>
      </c>
      <c r="T19" s="51">
        <v>254.1</v>
      </c>
      <c r="U19" s="51">
        <v>328</v>
      </c>
      <c r="V19" s="51">
        <v>360.9</v>
      </c>
      <c r="W19" s="51">
        <v>436.6</v>
      </c>
      <c r="Y19" s="46" t="str">
        <f t="shared" si="2"/>
        <v>EXPORTA FÁCIL ECONÔMICO - 45209PLATINUM501 a 1000</v>
      </c>
      <c r="Z19" s="50" t="s">
        <v>33</v>
      </c>
      <c r="AA19" s="50" t="s">
        <v>28</v>
      </c>
      <c r="AB19" s="51">
        <v>115.2</v>
      </c>
      <c r="AC19" s="51">
        <v>140.25</v>
      </c>
      <c r="AD19" s="51">
        <v>152.5</v>
      </c>
      <c r="AE19" s="51">
        <v>160.15</v>
      </c>
      <c r="AF19" s="51">
        <v>168.45</v>
      </c>
      <c r="AG19" s="51">
        <v>206.75</v>
      </c>
      <c r="AH19" s="51">
        <v>275.14999999999998</v>
      </c>
      <c r="AJ19" s="46" t="str">
        <f t="shared" si="3"/>
        <v>DOCUMENTO INTERNACIONAL EXPRESSO - 45012OURO1.501 a 2.000</v>
      </c>
      <c r="AK19" s="50" t="s">
        <v>27</v>
      </c>
      <c r="AL19" s="50" t="s">
        <v>38</v>
      </c>
      <c r="AM19" s="51">
        <v>172.4</v>
      </c>
      <c r="AN19" s="51">
        <v>190.2</v>
      </c>
      <c r="AO19" s="51">
        <v>259.95</v>
      </c>
      <c r="AP19" s="51">
        <v>269.60000000000002</v>
      </c>
      <c r="AQ19" s="51">
        <v>419.1</v>
      </c>
      <c r="AR19" s="51">
        <v>458.95</v>
      </c>
      <c r="AS19" s="51">
        <v>616</v>
      </c>
      <c r="AU19" s="46" t="str">
        <f t="shared" si="4"/>
        <v>PACKET EXPRESS - 33170PRATA1001 a 1.500</v>
      </c>
      <c r="AV19" s="50" t="s">
        <v>21</v>
      </c>
      <c r="AW19" s="50" t="s">
        <v>34</v>
      </c>
      <c r="AX19" s="51">
        <v>50.91</v>
      </c>
      <c r="AZ19" s="46" t="str">
        <f t="shared" si="5"/>
        <v>PACKET STANDARD  - 33162PRATA2.001 a 2.500</v>
      </c>
      <c r="BA19" s="50" t="s">
        <v>21</v>
      </c>
      <c r="BB19" s="50" t="s">
        <v>42</v>
      </c>
      <c r="BC19" s="51">
        <v>45.06</v>
      </c>
      <c r="BE19" s="46" t="str">
        <f t="shared" si="6"/>
        <v>PACKET NOVAS FAIXAS - 33227PRATA1001 a 1.500</v>
      </c>
      <c r="BF19" s="50" t="s">
        <v>21</v>
      </c>
      <c r="BG19" s="50" t="s">
        <v>34</v>
      </c>
      <c r="BH19" s="51">
        <v>35.6</v>
      </c>
      <c r="BJ19" s="46"/>
      <c r="BK19" s="50"/>
      <c r="BL19" s="50"/>
      <c r="BM19" s="51"/>
      <c r="BN19" s="51"/>
      <c r="BO19" s="51"/>
      <c r="BP19" s="51"/>
      <c r="BQ19" s="51"/>
      <c r="BR19" s="51"/>
      <c r="BS19" s="51"/>
      <c r="BU19" s="46"/>
      <c r="BV19" s="50"/>
      <c r="BW19" s="50"/>
      <c r="BX19" s="51"/>
      <c r="BY19" s="51"/>
      <c r="BZ19" s="51"/>
      <c r="CA19" s="51"/>
      <c r="CB19" s="51"/>
      <c r="CC19" s="51"/>
      <c r="CD19" s="51"/>
    </row>
    <row r="20" spans="1:82" x14ac:dyDescent="0.25">
      <c r="C20" s="46" t="str">
        <f t="shared" si="0"/>
        <v>EXPORTA FÁCIL EXPRESSO - 45110PRATA2.501 a 3.000</v>
      </c>
      <c r="D20" s="50" t="s">
        <v>21</v>
      </c>
      <c r="E20" s="50" t="s">
        <v>44</v>
      </c>
      <c r="F20" s="51">
        <v>239.65</v>
      </c>
      <c r="G20" s="51">
        <v>248.35</v>
      </c>
      <c r="H20" s="51">
        <v>288.39999999999998</v>
      </c>
      <c r="I20" s="51">
        <v>333.15</v>
      </c>
      <c r="J20" s="51">
        <v>430</v>
      </c>
      <c r="K20" s="51">
        <v>473.2</v>
      </c>
      <c r="L20" s="51">
        <v>572.5</v>
      </c>
      <c r="N20" s="46" t="str">
        <f t="shared" si="1"/>
        <v>EXPORTA FÁCIL STANDARD - 45128PRATA2.501 a 3.000</v>
      </c>
      <c r="O20" s="50" t="s">
        <v>21</v>
      </c>
      <c r="P20" s="50" t="s">
        <v>44</v>
      </c>
      <c r="Q20" s="51">
        <v>191.75</v>
      </c>
      <c r="R20" s="51">
        <v>228.55</v>
      </c>
      <c r="S20" s="51">
        <v>253.85</v>
      </c>
      <c r="T20" s="51">
        <v>266.60000000000002</v>
      </c>
      <c r="U20" s="51">
        <v>344.05</v>
      </c>
      <c r="V20" s="51">
        <v>378.5</v>
      </c>
      <c r="W20" s="51">
        <v>458</v>
      </c>
      <c r="Y20" s="46" t="str">
        <f t="shared" si="2"/>
        <v>EXPORTA FÁCIL ECONÔMICO - 45209PLATINUM1001 a 1.500</v>
      </c>
      <c r="Z20" s="50" t="s">
        <v>33</v>
      </c>
      <c r="AA20" s="50" t="s">
        <v>34</v>
      </c>
      <c r="AB20" s="51">
        <v>121.85</v>
      </c>
      <c r="AC20" s="51">
        <v>147.85</v>
      </c>
      <c r="AD20" s="51">
        <v>161.19999999999999</v>
      </c>
      <c r="AE20" s="51">
        <v>169.35</v>
      </c>
      <c r="AF20" s="51">
        <v>178.15</v>
      </c>
      <c r="AG20" s="51">
        <v>218.6</v>
      </c>
      <c r="AH20" s="51">
        <v>291</v>
      </c>
      <c r="AJ20" s="46" t="str">
        <f t="shared" si="3"/>
        <v>DOCUMENTO INTERNACIONAL EXPRESSO - 45012 Peso (g)</v>
      </c>
      <c r="AK20" s="43"/>
      <c r="AL20" s="43" t="s">
        <v>12</v>
      </c>
      <c r="AM20" s="49" t="s">
        <v>13</v>
      </c>
      <c r="AN20" s="49" t="s">
        <v>14</v>
      </c>
      <c r="AO20" s="49" t="s">
        <v>15</v>
      </c>
      <c r="AP20" s="49" t="s">
        <v>16</v>
      </c>
      <c r="AQ20" s="49" t="s">
        <v>17</v>
      </c>
      <c r="AR20" s="49" t="s">
        <v>18</v>
      </c>
      <c r="AS20" s="49" t="s">
        <v>19</v>
      </c>
      <c r="AU20" s="46" t="str">
        <f t="shared" si="4"/>
        <v>PACKET EXPRESS - 33170PRATA1.501 a 2.000</v>
      </c>
      <c r="AV20" s="50" t="s">
        <v>21</v>
      </c>
      <c r="AW20" s="50" t="s">
        <v>38</v>
      </c>
      <c r="AX20" s="51">
        <v>55.33</v>
      </c>
      <c r="AZ20" s="46" t="str">
        <f t="shared" si="5"/>
        <v>PACKET STANDARD  - 33162PRATA2.501 a 3.000</v>
      </c>
      <c r="BA20" s="50" t="s">
        <v>21</v>
      </c>
      <c r="BB20" s="50" t="s">
        <v>44</v>
      </c>
      <c r="BC20" s="51">
        <v>48.77</v>
      </c>
      <c r="BE20" s="46" t="str">
        <f t="shared" si="6"/>
        <v>PACKET NOVAS FAIXAS - 33227PRATA1.501 a 2.000</v>
      </c>
      <c r="BF20" s="50" t="s">
        <v>21</v>
      </c>
      <c r="BG20" s="50" t="s">
        <v>38</v>
      </c>
      <c r="BH20" s="51">
        <v>39.1</v>
      </c>
      <c r="BJ20" s="46"/>
      <c r="BK20" s="50"/>
      <c r="BL20" s="50"/>
      <c r="BM20" s="51"/>
      <c r="BN20" s="51"/>
      <c r="BO20" s="51"/>
      <c r="BP20" s="51"/>
      <c r="BQ20" s="51"/>
      <c r="BR20" s="51"/>
      <c r="BS20" s="51"/>
      <c r="BU20" s="46"/>
      <c r="BV20" s="50"/>
      <c r="BW20" s="50"/>
      <c r="BX20" s="51"/>
      <c r="BY20" s="51"/>
      <c r="BZ20" s="51"/>
      <c r="CA20" s="51"/>
      <c r="CB20" s="51"/>
      <c r="CC20" s="51"/>
      <c r="CD20" s="51"/>
    </row>
    <row r="21" spans="1:82" x14ac:dyDescent="0.25">
      <c r="C21" s="46" t="str">
        <f t="shared" si="0"/>
        <v>EXPORTA FÁCIL EXPRESSO - 45110PRATA3.001 a 3.500</v>
      </c>
      <c r="D21" s="50" t="s">
        <v>21</v>
      </c>
      <c r="E21" s="50" t="s">
        <v>46</v>
      </c>
      <c r="F21" s="51">
        <v>250.9</v>
      </c>
      <c r="G21" s="51">
        <v>260.05</v>
      </c>
      <c r="H21" s="51">
        <v>302</v>
      </c>
      <c r="I21" s="51">
        <v>348.95</v>
      </c>
      <c r="J21" s="51">
        <v>450.2</v>
      </c>
      <c r="K21" s="51">
        <v>495.5</v>
      </c>
      <c r="L21" s="51">
        <v>599.45000000000005</v>
      </c>
      <c r="N21" s="46" t="str">
        <f t="shared" si="1"/>
        <v>EXPORTA FÁCIL STANDARD - 45128PRATA3.001 a 3.500</v>
      </c>
      <c r="O21" s="50" t="s">
        <v>21</v>
      </c>
      <c r="P21" s="50" t="s">
        <v>46</v>
      </c>
      <c r="Q21" s="51">
        <v>200.8</v>
      </c>
      <c r="R21" s="51">
        <v>239.2</v>
      </c>
      <c r="S21" s="51">
        <v>265.7</v>
      </c>
      <c r="T21" s="51">
        <v>279.14999999999998</v>
      </c>
      <c r="U21" s="51">
        <v>360.2</v>
      </c>
      <c r="V21" s="51">
        <v>396.4</v>
      </c>
      <c r="W21" s="51">
        <v>479.5</v>
      </c>
      <c r="Y21" s="46" t="str">
        <f t="shared" si="2"/>
        <v>EXPORTA FÁCIL ECONÔMICO - 45209PLATINUM1.501 a 2.000</v>
      </c>
      <c r="Z21" s="50" t="s">
        <v>33</v>
      </c>
      <c r="AA21" s="50" t="s">
        <v>38</v>
      </c>
      <c r="AB21" s="51">
        <v>142.9</v>
      </c>
      <c r="AC21" s="51">
        <v>175.4</v>
      </c>
      <c r="AD21" s="51">
        <v>184.35</v>
      </c>
      <c r="AE21" s="51">
        <v>187.65</v>
      </c>
      <c r="AF21" s="51">
        <v>206.85</v>
      </c>
      <c r="AG21" s="51">
        <v>257.60000000000002</v>
      </c>
      <c r="AH21" s="51">
        <v>306.89999999999998</v>
      </c>
      <c r="AJ21" s="46" t="str">
        <f t="shared" si="3"/>
        <v>DOCUMENTO INTERNACIONAL EXPRESSO - 45012PLATINUM0 a 250</v>
      </c>
      <c r="AK21" s="50" t="s">
        <v>33</v>
      </c>
      <c r="AL21" s="50" t="s">
        <v>23</v>
      </c>
      <c r="AM21" s="51">
        <v>134.19999999999999</v>
      </c>
      <c r="AN21" s="51">
        <v>150</v>
      </c>
      <c r="AO21" s="51">
        <v>171.15</v>
      </c>
      <c r="AP21" s="51">
        <v>180.5</v>
      </c>
      <c r="AQ21" s="51">
        <v>190.1</v>
      </c>
      <c r="AR21" s="51">
        <v>228.6</v>
      </c>
      <c r="AS21" s="51">
        <v>288.39999999999998</v>
      </c>
      <c r="AU21" s="46" t="str">
        <f t="shared" si="4"/>
        <v>PACKET EXPRESS - 33170PRATA2.001 a 2.500</v>
      </c>
      <c r="AV21" s="50" t="s">
        <v>21</v>
      </c>
      <c r="AW21" s="50" t="s">
        <v>42</v>
      </c>
      <c r="AX21" s="51">
        <v>59.76</v>
      </c>
      <c r="AZ21" s="46" t="str">
        <f t="shared" si="5"/>
        <v>PACKET STANDARD  - 33162PRATA3.001 a 3.500</v>
      </c>
      <c r="BA21" s="50" t="s">
        <v>21</v>
      </c>
      <c r="BB21" s="50" t="s">
        <v>46</v>
      </c>
      <c r="BC21" s="51">
        <v>52.47</v>
      </c>
      <c r="BE21" s="46" t="str">
        <f t="shared" si="6"/>
        <v>PACKET NOVAS FAIXAS - 33227PRATA2.001 a 2.500</v>
      </c>
      <c r="BF21" s="50" t="s">
        <v>21</v>
      </c>
      <c r="BG21" s="50" t="s">
        <v>42</v>
      </c>
      <c r="BH21" s="51">
        <v>42.6</v>
      </c>
      <c r="BJ21" s="46"/>
      <c r="BK21" s="50"/>
      <c r="BL21" s="50"/>
      <c r="BM21" s="51"/>
      <c r="BN21" s="51"/>
      <c r="BO21" s="51"/>
      <c r="BP21" s="51"/>
      <c r="BQ21" s="51"/>
      <c r="BR21" s="51"/>
      <c r="BS21" s="51"/>
      <c r="BU21" s="46"/>
      <c r="BV21" s="43"/>
      <c r="BW21" s="43"/>
      <c r="BX21" s="49"/>
      <c r="BY21" s="49"/>
      <c r="BZ21" s="49"/>
      <c r="CA21" s="49"/>
      <c r="CB21" s="49"/>
      <c r="CC21" s="49"/>
      <c r="CD21" s="49"/>
    </row>
    <row r="22" spans="1:82" x14ac:dyDescent="0.25">
      <c r="C22" s="46" t="str">
        <f t="shared" si="0"/>
        <v>EXPORTA FÁCIL EXPRESSO - 45110PRATA3.501 a 4.000</v>
      </c>
      <c r="D22" s="50" t="s">
        <v>21</v>
      </c>
      <c r="E22" s="50" t="s">
        <v>48</v>
      </c>
      <c r="F22" s="51">
        <v>262.14999999999998</v>
      </c>
      <c r="G22" s="51">
        <v>271.64999999999998</v>
      </c>
      <c r="H22" s="51">
        <v>315.45</v>
      </c>
      <c r="I22" s="51">
        <v>364.5</v>
      </c>
      <c r="J22" s="51">
        <v>470.35</v>
      </c>
      <c r="K22" s="51">
        <v>517.54999999999995</v>
      </c>
      <c r="L22" s="51">
        <v>626.15</v>
      </c>
      <c r="N22" s="46" t="str">
        <f t="shared" si="1"/>
        <v>EXPORTA FÁCIL STANDARD - 45128PRATA3.501 a 4.000</v>
      </c>
      <c r="O22" s="50" t="s">
        <v>21</v>
      </c>
      <c r="P22" s="50" t="s">
        <v>48</v>
      </c>
      <c r="Q22" s="51">
        <v>209.75</v>
      </c>
      <c r="R22" s="51">
        <v>249.95</v>
      </c>
      <c r="S22" s="51">
        <v>277.60000000000002</v>
      </c>
      <c r="T22" s="51">
        <v>291.60000000000002</v>
      </c>
      <c r="U22" s="51">
        <v>376.25</v>
      </c>
      <c r="V22" s="51">
        <v>414</v>
      </c>
      <c r="W22" s="51">
        <v>500.95</v>
      </c>
      <c r="Y22" s="46" t="str">
        <f t="shared" si="2"/>
        <v>EXPORTA FÁCIL ECONÔMICO - 45209 Peso (g)</v>
      </c>
      <c r="Z22" s="43"/>
      <c r="AA22" s="43" t="s">
        <v>12</v>
      </c>
      <c r="AB22" s="49" t="s">
        <v>13</v>
      </c>
      <c r="AC22" s="49" t="s">
        <v>14</v>
      </c>
      <c r="AD22" s="49" t="s">
        <v>15</v>
      </c>
      <c r="AE22" s="49" t="s">
        <v>16</v>
      </c>
      <c r="AF22" s="49" t="s">
        <v>17</v>
      </c>
      <c r="AG22" s="49" t="s">
        <v>18</v>
      </c>
      <c r="AH22" s="49" t="s">
        <v>19</v>
      </c>
      <c r="AJ22" s="46" t="str">
        <f t="shared" si="3"/>
        <v>DOCUMENTO INTERNACIONAL EXPRESSO - 45012PLATINUM251 a 500</v>
      </c>
      <c r="AK22" s="50" t="s">
        <v>33</v>
      </c>
      <c r="AL22" s="50" t="s">
        <v>29</v>
      </c>
      <c r="AM22" s="51">
        <v>138.5</v>
      </c>
      <c r="AN22" s="51">
        <v>154.6</v>
      </c>
      <c r="AO22" s="51">
        <v>182.3</v>
      </c>
      <c r="AP22" s="51">
        <v>191.65</v>
      </c>
      <c r="AQ22" s="51">
        <v>220.45</v>
      </c>
      <c r="AR22" s="51">
        <v>258.89999999999998</v>
      </c>
      <c r="AS22" s="51">
        <v>331.8</v>
      </c>
      <c r="AU22" s="46" t="str">
        <f t="shared" si="4"/>
        <v>PACKET EXPRESS - 33170PRATA2.501 a 3.000</v>
      </c>
      <c r="AV22" s="50" t="s">
        <v>21</v>
      </c>
      <c r="AW22" s="50" t="s">
        <v>44</v>
      </c>
      <c r="AX22" s="51">
        <v>64.2</v>
      </c>
      <c r="AZ22" s="46" t="str">
        <f t="shared" si="5"/>
        <v>PACKET STANDARD  - 33162PRATA3.501 a 4.000</v>
      </c>
      <c r="BA22" s="50" t="s">
        <v>21</v>
      </c>
      <c r="BB22" s="50" t="s">
        <v>48</v>
      </c>
      <c r="BC22" s="51">
        <v>56.17</v>
      </c>
      <c r="BE22" s="46" t="str">
        <f t="shared" si="6"/>
        <v>PACKET NOVAS FAIXAS - 33227PRATA2.501 a 3.000</v>
      </c>
      <c r="BF22" s="50" t="s">
        <v>21</v>
      </c>
      <c r="BG22" s="50" t="s">
        <v>44</v>
      </c>
      <c r="BH22" s="51">
        <v>46.1</v>
      </c>
      <c r="BJ22" s="46"/>
      <c r="BK22" s="50"/>
      <c r="BL22" s="50"/>
      <c r="BM22" s="51"/>
      <c r="BN22" s="51"/>
      <c r="BO22" s="51"/>
      <c r="BP22" s="51"/>
      <c r="BQ22" s="51"/>
      <c r="BR22" s="51"/>
      <c r="BS22" s="51"/>
      <c r="BU22" s="46"/>
      <c r="BV22" s="50"/>
      <c r="BW22" s="50"/>
      <c r="BX22" s="51"/>
      <c r="BY22" s="51"/>
      <c r="BZ22" s="51"/>
      <c r="CA22" s="51"/>
      <c r="CB22" s="51"/>
      <c r="CC22" s="51"/>
      <c r="CD22" s="51"/>
    </row>
    <row r="23" spans="1:82" x14ac:dyDescent="0.25">
      <c r="C23" s="46" t="str">
        <f t="shared" si="0"/>
        <v>EXPORTA FÁCIL EXPRESSO - 45110PRATA4.001 a 4.500</v>
      </c>
      <c r="D23" s="50" t="s">
        <v>21</v>
      </c>
      <c r="E23" s="50" t="s">
        <v>50</v>
      </c>
      <c r="F23" s="51">
        <v>283.5</v>
      </c>
      <c r="G23" s="51">
        <v>296.95</v>
      </c>
      <c r="H23" s="51">
        <v>342.65</v>
      </c>
      <c r="I23" s="51">
        <v>393.7</v>
      </c>
      <c r="J23" s="51">
        <v>508.3</v>
      </c>
      <c r="K23" s="51">
        <v>559.45000000000005</v>
      </c>
      <c r="L23" s="51">
        <v>676.8</v>
      </c>
      <c r="N23" s="46" t="str">
        <f t="shared" si="1"/>
        <v>EXPORTA FÁCIL STANDARD - 45128PRATA4.001 a 4.500</v>
      </c>
      <c r="O23" s="50" t="s">
        <v>21</v>
      </c>
      <c r="P23" s="50" t="s">
        <v>50</v>
      </c>
      <c r="Q23" s="51">
        <v>225.35</v>
      </c>
      <c r="R23" s="51">
        <v>268.45</v>
      </c>
      <c r="S23" s="51">
        <v>298</v>
      </c>
      <c r="T23" s="51">
        <v>313.95</v>
      </c>
      <c r="U23" s="51">
        <v>403.55</v>
      </c>
      <c r="V23" s="51">
        <v>444.2</v>
      </c>
      <c r="W23" s="51">
        <v>537.9</v>
      </c>
      <c r="Y23" s="46" t="str">
        <f t="shared" si="2"/>
        <v>EXPORTA FÁCIL ECONÔMICO - 45209DIAMANTE 10 a 500</v>
      </c>
      <c r="Z23" s="50" t="s">
        <v>37</v>
      </c>
      <c r="AA23" s="50" t="s">
        <v>22</v>
      </c>
      <c r="AB23" s="51">
        <v>108.65</v>
      </c>
      <c r="AC23" s="51">
        <v>132.75</v>
      </c>
      <c r="AD23" s="51">
        <v>143.69999999999999</v>
      </c>
      <c r="AE23" s="51">
        <v>151</v>
      </c>
      <c r="AF23" s="51">
        <v>158.69999999999999</v>
      </c>
      <c r="AG23" s="51">
        <v>194.9</v>
      </c>
      <c r="AH23" s="51">
        <v>259.35000000000002</v>
      </c>
      <c r="AJ23" s="46" t="str">
        <f t="shared" si="3"/>
        <v>DOCUMENTO INTERNACIONAL EXPRESSO - 45012PLATINUM501 a 1.000</v>
      </c>
      <c r="AK23" s="50" t="s">
        <v>33</v>
      </c>
      <c r="AL23" s="50" t="s">
        <v>35</v>
      </c>
      <c r="AM23" s="51">
        <v>147.19999999999999</v>
      </c>
      <c r="AN23" s="51">
        <v>163.95</v>
      </c>
      <c r="AO23" s="51">
        <v>204.5</v>
      </c>
      <c r="AP23" s="51">
        <v>213.85</v>
      </c>
      <c r="AQ23" s="51">
        <v>280.89999999999998</v>
      </c>
      <c r="AR23" s="51">
        <v>319.39999999999998</v>
      </c>
      <c r="AS23" s="51">
        <v>418.5</v>
      </c>
      <c r="AU23" s="46" t="str">
        <f t="shared" si="4"/>
        <v>PACKET EXPRESS - 33170PRATA3.001 a 3.500</v>
      </c>
      <c r="AV23" s="50" t="s">
        <v>21</v>
      </c>
      <c r="AW23" s="50" t="s">
        <v>46</v>
      </c>
      <c r="AX23" s="51">
        <v>68.62</v>
      </c>
      <c r="AZ23" s="46" t="str">
        <f t="shared" si="5"/>
        <v>PACKET STANDARD  - 33162PRATA4.001 a 4.500</v>
      </c>
      <c r="BA23" s="50" t="s">
        <v>21</v>
      </c>
      <c r="BB23" s="50" t="s">
        <v>50</v>
      </c>
      <c r="BC23" s="51">
        <v>59.87</v>
      </c>
      <c r="BE23" s="46" t="str">
        <f t="shared" si="6"/>
        <v>PACKET NOVAS FAIXAS - 33227PRATA3.001 a 3.500</v>
      </c>
      <c r="BF23" s="50" t="s">
        <v>21</v>
      </c>
      <c r="BG23" s="50" t="s">
        <v>46</v>
      </c>
      <c r="BH23" s="51">
        <v>49.6</v>
      </c>
      <c r="BJ23" s="46"/>
      <c r="BK23" s="50"/>
      <c r="BL23" s="50"/>
      <c r="BM23" s="51"/>
      <c r="BN23" s="51"/>
      <c r="BO23" s="51"/>
      <c r="BP23" s="51"/>
      <c r="BQ23" s="51"/>
      <c r="BR23" s="51"/>
      <c r="BS23" s="51"/>
      <c r="BU23" s="46"/>
      <c r="BV23" s="50"/>
      <c r="BW23" s="50"/>
      <c r="BX23" s="51"/>
      <c r="BY23" s="51"/>
      <c r="BZ23" s="51"/>
      <c r="CA23" s="51"/>
      <c r="CB23" s="51"/>
      <c r="CC23" s="51"/>
      <c r="CD23" s="51"/>
    </row>
    <row r="24" spans="1:82" x14ac:dyDescent="0.25">
      <c r="C24" s="46" t="str">
        <f t="shared" si="0"/>
        <v>EXPORTA FÁCIL EXPRESSO - 45110PRATA4.501 a 5.000</v>
      </c>
      <c r="D24" s="50" t="s">
        <v>21</v>
      </c>
      <c r="E24" s="50" t="s">
        <v>52</v>
      </c>
      <c r="F24" s="51">
        <v>304.89999999999998</v>
      </c>
      <c r="G24" s="51">
        <v>322.25</v>
      </c>
      <c r="H24" s="51">
        <v>369.95</v>
      </c>
      <c r="I24" s="51">
        <v>422.9</v>
      </c>
      <c r="J24" s="51">
        <v>546.25</v>
      </c>
      <c r="K24" s="51">
        <v>601.29999999999995</v>
      </c>
      <c r="L24" s="51">
        <v>727.4</v>
      </c>
      <c r="N24" s="46" t="str">
        <f t="shared" si="1"/>
        <v>EXPORTA FÁCIL STANDARD - 45128PRATA4.501 a 5.000</v>
      </c>
      <c r="O24" s="50" t="s">
        <v>21</v>
      </c>
      <c r="P24" s="50" t="s">
        <v>52</v>
      </c>
      <c r="Q24" s="51">
        <v>240.9</v>
      </c>
      <c r="R24" s="51">
        <v>286.89999999999998</v>
      </c>
      <c r="S24" s="51">
        <v>318.5</v>
      </c>
      <c r="T24" s="51">
        <v>336.35</v>
      </c>
      <c r="U24" s="51">
        <v>430.75</v>
      </c>
      <c r="V24" s="51">
        <v>474.35</v>
      </c>
      <c r="W24" s="51">
        <v>574.9</v>
      </c>
      <c r="Y24" s="46" t="str">
        <f t="shared" si="2"/>
        <v>EXPORTA FÁCIL ECONÔMICO - 45209DIAMANTE 1501 a 1000</v>
      </c>
      <c r="Z24" s="50" t="s">
        <v>37</v>
      </c>
      <c r="AA24" s="50" t="s">
        <v>28</v>
      </c>
      <c r="AB24" s="51">
        <v>115.2</v>
      </c>
      <c r="AC24" s="51">
        <v>140.25</v>
      </c>
      <c r="AD24" s="51">
        <v>152.5</v>
      </c>
      <c r="AE24" s="51">
        <v>160.15</v>
      </c>
      <c r="AF24" s="51">
        <v>168.45</v>
      </c>
      <c r="AG24" s="51">
        <v>206.75</v>
      </c>
      <c r="AH24" s="51">
        <v>275.14999999999998</v>
      </c>
      <c r="AJ24" s="46" t="str">
        <f t="shared" si="3"/>
        <v>DOCUMENTO INTERNACIONAL EXPRESSO - 45012PLATINUM1.001 a 1.500</v>
      </c>
      <c r="AK24" s="50" t="s">
        <v>33</v>
      </c>
      <c r="AL24" s="50" t="s">
        <v>39</v>
      </c>
      <c r="AM24" s="51">
        <v>157.80000000000001</v>
      </c>
      <c r="AN24" s="51">
        <v>174.45</v>
      </c>
      <c r="AO24" s="51">
        <v>228.85</v>
      </c>
      <c r="AP24" s="51">
        <v>238.2</v>
      </c>
      <c r="AQ24" s="51">
        <v>344.3</v>
      </c>
      <c r="AR24" s="51">
        <v>382.8</v>
      </c>
      <c r="AS24" s="51">
        <v>508.3</v>
      </c>
      <c r="AU24" s="46" t="str">
        <f t="shared" si="4"/>
        <v>PACKET EXPRESS - 33170PRATA3.501 a 4.000</v>
      </c>
      <c r="AV24" s="50" t="s">
        <v>21</v>
      </c>
      <c r="AW24" s="50" t="s">
        <v>48</v>
      </c>
      <c r="AX24" s="51">
        <v>73.05</v>
      </c>
      <c r="AZ24" s="46" t="str">
        <f t="shared" si="5"/>
        <v>PACKET STANDARD  - 33162PRATA4.501 a 5.000</v>
      </c>
      <c r="BA24" s="50" t="s">
        <v>21</v>
      </c>
      <c r="BB24" s="50" t="s">
        <v>52</v>
      </c>
      <c r="BC24" s="51">
        <v>63.58</v>
      </c>
      <c r="BE24" s="46" t="str">
        <f t="shared" si="6"/>
        <v>PACKET NOVAS FAIXAS - 33227PRATA3.501 a 4.000</v>
      </c>
      <c r="BF24" s="50" t="s">
        <v>21</v>
      </c>
      <c r="BG24" s="50" t="s">
        <v>48</v>
      </c>
      <c r="BH24" s="51">
        <v>53.1</v>
      </c>
      <c r="BJ24" s="46"/>
      <c r="BK24" s="50"/>
      <c r="BL24" s="50"/>
      <c r="BM24" s="51"/>
      <c r="BN24" s="51"/>
      <c r="BO24" s="51"/>
      <c r="BP24" s="51"/>
      <c r="BQ24" s="51"/>
      <c r="BR24" s="51"/>
      <c r="BS24" s="51"/>
      <c r="BU24" s="46"/>
      <c r="BV24" s="50"/>
      <c r="BW24" s="50"/>
      <c r="BX24" s="51"/>
      <c r="BY24" s="51"/>
      <c r="BZ24" s="51"/>
      <c r="CA24" s="51"/>
      <c r="CB24" s="51"/>
      <c r="CC24" s="51"/>
      <c r="CD24" s="51"/>
    </row>
    <row r="25" spans="1:82" x14ac:dyDescent="0.25">
      <c r="C25" s="46" t="str">
        <f t="shared" si="0"/>
        <v>EXPORTA FÁCIL EXPRESSO - 45110PRATA1/2 Kg Adicional</v>
      </c>
      <c r="D25" s="50" t="s">
        <v>21</v>
      </c>
      <c r="E25" s="50" t="s">
        <v>54</v>
      </c>
      <c r="F25" s="51">
        <v>21.4</v>
      </c>
      <c r="G25" s="51">
        <v>25.3</v>
      </c>
      <c r="H25" s="51">
        <v>27.25</v>
      </c>
      <c r="I25" s="51">
        <v>29.25</v>
      </c>
      <c r="J25" s="51">
        <v>37.950000000000003</v>
      </c>
      <c r="K25" s="51">
        <v>41.9</v>
      </c>
      <c r="L25" s="51">
        <v>50.6</v>
      </c>
      <c r="N25" s="46" t="str">
        <f t="shared" si="1"/>
        <v>EXPORTA FÁCIL STANDARD - 45128PRATA1/2 Kg Adicional</v>
      </c>
      <c r="O25" s="50" t="s">
        <v>21</v>
      </c>
      <c r="P25" s="50" t="s">
        <v>54</v>
      </c>
      <c r="Q25" s="51">
        <v>15.6</v>
      </c>
      <c r="R25" s="51">
        <v>18.5</v>
      </c>
      <c r="S25" s="51">
        <v>20.45</v>
      </c>
      <c r="T25" s="51">
        <v>22.4</v>
      </c>
      <c r="U25" s="51">
        <v>27.25</v>
      </c>
      <c r="V25" s="51">
        <v>30.2</v>
      </c>
      <c r="W25" s="51">
        <v>37</v>
      </c>
      <c r="Y25" s="46" t="str">
        <f t="shared" si="2"/>
        <v>EXPORTA FÁCIL ECONÔMICO - 45209DIAMANTE 11001 a 1.500</v>
      </c>
      <c r="Z25" s="50" t="s">
        <v>37</v>
      </c>
      <c r="AA25" s="50" t="s">
        <v>34</v>
      </c>
      <c r="AB25" s="51">
        <v>121.85</v>
      </c>
      <c r="AC25" s="51">
        <v>147.85</v>
      </c>
      <c r="AD25" s="51">
        <v>161.19999999999999</v>
      </c>
      <c r="AE25" s="51">
        <v>169.35</v>
      </c>
      <c r="AF25" s="51">
        <v>178.15</v>
      </c>
      <c r="AG25" s="51">
        <v>218.6</v>
      </c>
      <c r="AH25" s="51">
        <v>291</v>
      </c>
      <c r="AJ25" s="46" t="str">
        <f t="shared" si="3"/>
        <v>DOCUMENTO INTERNACIONAL EXPRESSO - 45012PLATINUM1.501 a 2.000</v>
      </c>
      <c r="AK25" s="50" t="s">
        <v>33</v>
      </c>
      <c r="AL25" s="50" t="s">
        <v>38</v>
      </c>
      <c r="AM25" s="51">
        <v>166.55</v>
      </c>
      <c r="AN25" s="51">
        <v>183.7</v>
      </c>
      <c r="AO25" s="51">
        <v>251.05</v>
      </c>
      <c r="AP25" s="51">
        <v>260.39999999999998</v>
      </c>
      <c r="AQ25" s="51">
        <v>404.85</v>
      </c>
      <c r="AR25" s="51">
        <v>443.3</v>
      </c>
      <c r="AS25" s="51">
        <v>595</v>
      </c>
      <c r="AU25" s="46" t="str">
        <f t="shared" si="4"/>
        <v>PACKET EXPRESS - 33170PRATA4.001 a 4.500</v>
      </c>
      <c r="AV25" s="50" t="s">
        <v>21</v>
      </c>
      <c r="AW25" s="50" t="s">
        <v>50</v>
      </c>
      <c r="AX25" s="51">
        <v>77.47</v>
      </c>
      <c r="AZ25" s="46" t="str">
        <f t="shared" si="5"/>
        <v>PACKET STANDARD  - 33162PRATA1/2 Kg Adicional</v>
      </c>
      <c r="BA25" s="50" t="s">
        <v>21</v>
      </c>
      <c r="BB25" s="50" t="s">
        <v>54</v>
      </c>
      <c r="BC25" s="51">
        <v>3.7</v>
      </c>
      <c r="BE25" s="46" t="str">
        <f t="shared" si="6"/>
        <v>PACKET NOVAS FAIXAS - 33227PRATA4.001 a 4.500</v>
      </c>
      <c r="BF25" s="50" t="s">
        <v>21</v>
      </c>
      <c r="BG25" s="50" t="s">
        <v>50</v>
      </c>
      <c r="BH25" s="51">
        <v>56.6</v>
      </c>
      <c r="BJ25" s="46"/>
      <c r="BK25" s="50"/>
      <c r="BL25" s="50"/>
      <c r="BM25" s="51"/>
      <c r="BN25" s="51"/>
      <c r="BO25" s="51"/>
      <c r="BP25" s="51"/>
      <c r="BQ25" s="51"/>
      <c r="BR25" s="51"/>
      <c r="BS25" s="51"/>
      <c r="BU25" s="46"/>
      <c r="BV25" s="50"/>
      <c r="BW25" s="50"/>
      <c r="BX25" s="51"/>
      <c r="BY25" s="51"/>
      <c r="BZ25" s="51"/>
      <c r="CA25" s="51"/>
      <c r="CB25" s="51"/>
      <c r="CC25" s="51"/>
      <c r="CD25" s="51"/>
    </row>
    <row r="26" spans="1:82" s="47" customFormat="1" x14ac:dyDescent="0.25">
      <c r="C26" s="46" t="str">
        <f t="shared" si="0"/>
        <v>EXPORTA FÁCIL EXPRESSO - 45110 Peso (g)</v>
      </c>
      <c r="D26" s="43"/>
      <c r="E26" s="43" t="s">
        <v>12</v>
      </c>
      <c r="F26" s="49" t="s">
        <v>13</v>
      </c>
      <c r="G26" s="49" t="s">
        <v>14</v>
      </c>
      <c r="H26" s="49" t="s">
        <v>15</v>
      </c>
      <c r="I26" s="49" t="s">
        <v>16</v>
      </c>
      <c r="J26" s="49" t="s">
        <v>17</v>
      </c>
      <c r="K26" s="49" t="s">
        <v>18</v>
      </c>
      <c r="L26" s="49" t="s">
        <v>19</v>
      </c>
      <c r="M26" s="52"/>
      <c r="N26" s="46" t="str">
        <f t="shared" si="1"/>
        <v>EXPORTA FÁCIL STANDARD - 45128 Peso (g)</v>
      </c>
      <c r="O26" s="43"/>
      <c r="P26" s="43" t="s">
        <v>12</v>
      </c>
      <c r="Q26" s="49" t="s">
        <v>13</v>
      </c>
      <c r="R26" s="49" t="s">
        <v>14</v>
      </c>
      <c r="S26" s="49" t="s">
        <v>15</v>
      </c>
      <c r="T26" s="49" t="s">
        <v>16</v>
      </c>
      <c r="U26" s="49" t="s">
        <v>17</v>
      </c>
      <c r="V26" s="49" t="s">
        <v>18</v>
      </c>
      <c r="W26" s="49" t="s">
        <v>19</v>
      </c>
      <c r="Y26" s="46" t="str">
        <f t="shared" si="2"/>
        <v>EXPORTA FÁCIL ECONÔMICO - 45209DIAMANTE 11.501 a 2.000</v>
      </c>
      <c r="Z26" s="50" t="s">
        <v>37</v>
      </c>
      <c r="AA26" s="50" t="s">
        <v>38</v>
      </c>
      <c r="AB26" s="51">
        <v>142.9</v>
      </c>
      <c r="AC26" s="51">
        <v>175.4</v>
      </c>
      <c r="AD26" s="51">
        <v>184.35</v>
      </c>
      <c r="AE26" s="51">
        <v>187.65</v>
      </c>
      <c r="AF26" s="51">
        <v>206.85</v>
      </c>
      <c r="AG26" s="51">
        <v>257.60000000000002</v>
      </c>
      <c r="AH26" s="51">
        <v>306.89999999999998</v>
      </c>
      <c r="AJ26" s="46" t="str">
        <f t="shared" si="3"/>
        <v>DOCUMENTO INTERNACIONAL EXPRESSO - 45012 Peso (g)</v>
      </c>
      <c r="AK26" s="43"/>
      <c r="AL26" s="43" t="s">
        <v>12</v>
      </c>
      <c r="AM26" s="49" t="s">
        <v>13</v>
      </c>
      <c r="AN26" s="49" t="s">
        <v>14</v>
      </c>
      <c r="AO26" s="49" t="s">
        <v>15</v>
      </c>
      <c r="AP26" s="49" t="s">
        <v>16</v>
      </c>
      <c r="AQ26" s="49" t="s">
        <v>17</v>
      </c>
      <c r="AR26" s="49" t="s">
        <v>18</v>
      </c>
      <c r="AS26" s="49" t="s">
        <v>19</v>
      </c>
      <c r="AU26" s="46" t="str">
        <f t="shared" si="4"/>
        <v>PACKET EXPRESS - 33170PRATA4.501 a 5.000</v>
      </c>
      <c r="AV26" s="50" t="s">
        <v>21</v>
      </c>
      <c r="AW26" s="50" t="s">
        <v>52</v>
      </c>
      <c r="AX26" s="51">
        <v>81.900000000000006</v>
      </c>
      <c r="AZ26" s="46" t="str">
        <f t="shared" si="5"/>
        <v>PACKET STANDARD  - 33162 Peso (g)</v>
      </c>
      <c r="BA26" s="43"/>
      <c r="BB26" s="43" t="s">
        <v>12</v>
      </c>
      <c r="BC26" s="49" t="s">
        <v>20</v>
      </c>
      <c r="BE26" s="46" t="str">
        <f t="shared" si="6"/>
        <v>PACKET NOVAS FAIXAS - 33227PRATA4.501 a 5.000</v>
      </c>
      <c r="BF26" s="50" t="s">
        <v>21</v>
      </c>
      <c r="BG26" s="50" t="s">
        <v>52</v>
      </c>
      <c r="BH26" s="51">
        <v>60.1</v>
      </c>
      <c r="BJ26" s="46"/>
      <c r="BK26" s="43"/>
      <c r="BL26" s="43"/>
      <c r="BM26" s="49"/>
      <c r="BN26" s="49"/>
      <c r="BO26" s="49"/>
      <c r="BP26" s="49"/>
      <c r="BQ26" s="49"/>
      <c r="BR26" s="49"/>
      <c r="BS26" s="49"/>
      <c r="BU26" s="46"/>
      <c r="BV26" s="43"/>
      <c r="BW26" s="43"/>
      <c r="BX26" s="49"/>
      <c r="BY26" s="49"/>
      <c r="BZ26" s="49"/>
      <c r="CA26" s="49"/>
      <c r="CB26" s="49"/>
      <c r="CC26" s="49"/>
      <c r="CD26" s="49"/>
    </row>
    <row r="27" spans="1:82" x14ac:dyDescent="0.25">
      <c r="C27" s="46" t="str">
        <f t="shared" si="0"/>
        <v>EXPORTA FÁCIL EXPRESSO - 45110OURO0 a 500</v>
      </c>
      <c r="D27" s="50" t="s">
        <v>27</v>
      </c>
      <c r="E27" s="50" t="s">
        <v>22</v>
      </c>
      <c r="F27" s="51">
        <v>175.6</v>
      </c>
      <c r="G27" s="51">
        <v>182</v>
      </c>
      <c r="H27" s="51">
        <v>211.35</v>
      </c>
      <c r="I27" s="51">
        <v>244.2</v>
      </c>
      <c r="J27" s="51">
        <v>315.14999999999998</v>
      </c>
      <c r="K27" s="51">
        <v>346.7</v>
      </c>
      <c r="L27" s="51">
        <v>419.45</v>
      </c>
      <c r="N27" s="46" t="str">
        <f t="shared" si="1"/>
        <v>EXPORTA FÁCIL STANDARD - 45128OURO0 a 500</v>
      </c>
      <c r="O27" s="50" t="s">
        <v>27</v>
      </c>
      <c r="P27" s="50" t="s">
        <v>22</v>
      </c>
      <c r="Q27" s="51">
        <v>140.5</v>
      </c>
      <c r="R27" s="51">
        <v>167.4</v>
      </c>
      <c r="S27" s="51">
        <v>186</v>
      </c>
      <c r="T27" s="51">
        <v>195.35</v>
      </c>
      <c r="U27" s="51">
        <v>252.1</v>
      </c>
      <c r="V27" s="51">
        <v>277.45</v>
      </c>
      <c r="W27" s="51">
        <v>335.6</v>
      </c>
      <c r="Y27" s="46" t="str">
        <f t="shared" si="2"/>
        <v>EXPORTA FÁCIL ECONÔMICO - 45209 Peso (g)</v>
      </c>
      <c r="Z27" s="43"/>
      <c r="AA27" s="43" t="s">
        <v>12</v>
      </c>
      <c r="AB27" s="49" t="s">
        <v>13</v>
      </c>
      <c r="AC27" s="49" t="s">
        <v>14</v>
      </c>
      <c r="AD27" s="49" t="s">
        <v>15</v>
      </c>
      <c r="AE27" s="49" t="s">
        <v>16</v>
      </c>
      <c r="AF27" s="49" t="s">
        <v>17</v>
      </c>
      <c r="AG27" s="49" t="s">
        <v>18</v>
      </c>
      <c r="AH27" s="49" t="s">
        <v>19</v>
      </c>
      <c r="AJ27" s="46" t="str">
        <f t="shared" si="3"/>
        <v>DOCUMENTO INTERNACIONAL EXPRESSO - 45012DIAMANTE 10 a 250</v>
      </c>
      <c r="AK27" s="50" t="s">
        <v>37</v>
      </c>
      <c r="AL27" s="50" t="s">
        <v>23</v>
      </c>
      <c r="AM27" s="51">
        <v>134.19999999999999</v>
      </c>
      <c r="AN27" s="51">
        <v>150</v>
      </c>
      <c r="AO27" s="51">
        <v>171.15</v>
      </c>
      <c r="AP27" s="51">
        <v>180.5</v>
      </c>
      <c r="AQ27" s="51">
        <v>190.1</v>
      </c>
      <c r="AR27" s="51">
        <v>228.6</v>
      </c>
      <c r="AS27" s="51">
        <v>288.39999999999998</v>
      </c>
      <c r="AU27" s="46" t="str">
        <f t="shared" si="4"/>
        <v>PACKET EXPRESS - 33170PRATA1/2 Kg Adicional</v>
      </c>
      <c r="AV27" s="50" t="s">
        <v>21</v>
      </c>
      <c r="AW27" s="50" t="s">
        <v>54</v>
      </c>
      <c r="AX27" s="51">
        <v>4.43</v>
      </c>
      <c r="AZ27" s="46" t="str">
        <f t="shared" si="5"/>
        <v>PACKET STANDARD  - 33162OURO0 a 500</v>
      </c>
      <c r="BA27" s="50" t="s">
        <v>27</v>
      </c>
      <c r="BB27" s="50" t="s">
        <v>22</v>
      </c>
      <c r="BC27" s="51">
        <v>30.25</v>
      </c>
      <c r="BE27" s="46" t="str">
        <f t="shared" si="6"/>
        <v>PACKET NOVAS FAIXAS - 33227PRATA1/2 Kg Adicional</v>
      </c>
      <c r="BF27" s="50" t="s">
        <v>21</v>
      </c>
      <c r="BG27" s="50" t="s">
        <v>54</v>
      </c>
      <c r="BH27" s="51">
        <v>3.5</v>
      </c>
      <c r="BJ27" s="46"/>
      <c r="BK27" s="50"/>
      <c r="BL27" s="50"/>
      <c r="BM27" s="51"/>
      <c r="BN27" s="51"/>
      <c r="BO27" s="51"/>
      <c r="BP27" s="51"/>
      <c r="BQ27" s="51"/>
      <c r="BR27" s="51"/>
      <c r="BS27" s="51"/>
      <c r="BU27" s="46"/>
      <c r="BV27" s="50"/>
      <c r="BW27" s="50"/>
      <c r="BX27" s="51"/>
      <c r="BY27" s="51"/>
      <c r="BZ27" s="51"/>
      <c r="CA27" s="51"/>
      <c r="CB27" s="51"/>
      <c r="CC27" s="51"/>
      <c r="CD27" s="51"/>
    </row>
    <row r="28" spans="1:82" x14ac:dyDescent="0.25">
      <c r="C28" s="46" t="str">
        <f t="shared" si="0"/>
        <v>EXPORTA FÁCIL EXPRESSO - 45110OURO501 a 1000</v>
      </c>
      <c r="D28" s="50" t="s">
        <v>27</v>
      </c>
      <c r="E28" s="50" t="s">
        <v>28</v>
      </c>
      <c r="F28" s="51">
        <v>186.3</v>
      </c>
      <c r="G28" s="51">
        <v>193.1</v>
      </c>
      <c r="H28" s="51">
        <v>224.2</v>
      </c>
      <c r="I28" s="51">
        <v>259.10000000000002</v>
      </c>
      <c r="J28" s="51">
        <v>334.3</v>
      </c>
      <c r="K28" s="51">
        <v>367.8</v>
      </c>
      <c r="L28" s="51">
        <v>445.1</v>
      </c>
      <c r="N28" s="46" t="str">
        <f t="shared" si="1"/>
        <v>EXPORTA FÁCIL STANDARD - 45128OURO501 a 1000</v>
      </c>
      <c r="O28" s="50" t="s">
        <v>27</v>
      </c>
      <c r="P28" s="50" t="s">
        <v>28</v>
      </c>
      <c r="Q28" s="51">
        <v>149.05000000000001</v>
      </c>
      <c r="R28" s="51">
        <v>177.65</v>
      </c>
      <c r="S28" s="51">
        <v>197.25</v>
      </c>
      <c r="T28" s="51">
        <v>207.25</v>
      </c>
      <c r="U28" s="51">
        <v>267.45</v>
      </c>
      <c r="V28" s="51">
        <v>294.3</v>
      </c>
      <c r="W28" s="51">
        <v>356.1</v>
      </c>
      <c r="Y28" s="46" t="str">
        <f t="shared" si="2"/>
        <v>EXPORTA FÁCIL ECONÔMICO - 45209DIAMANTE 20 a 500</v>
      </c>
      <c r="Z28" s="50" t="s">
        <v>41</v>
      </c>
      <c r="AA28" s="50" t="s">
        <v>22</v>
      </c>
      <c r="AB28" s="51">
        <v>108.65</v>
      </c>
      <c r="AC28" s="51">
        <v>132.75</v>
      </c>
      <c r="AD28" s="51">
        <v>143.69999999999999</v>
      </c>
      <c r="AE28" s="51">
        <v>151</v>
      </c>
      <c r="AF28" s="51">
        <v>158.69999999999999</v>
      </c>
      <c r="AG28" s="51">
        <v>194.9</v>
      </c>
      <c r="AH28" s="51">
        <v>259.35000000000002</v>
      </c>
      <c r="AJ28" s="46" t="str">
        <f t="shared" si="3"/>
        <v>DOCUMENTO INTERNACIONAL EXPRESSO - 45012DIAMANTE 1251 a 500</v>
      </c>
      <c r="AK28" s="50" t="s">
        <v>37</v>
      </c>
      <c r="AL28" s="50" t="s">
        <v>29</v>
      </c>
      <c r="AM28" s="51">
        <v>138.5</v>
      </c>
      <c r="AN28" s="51">
        <v>154.6</v>
      </c>
      <c r="AO28" s="51">
        <v>182.3</v>
      </c>
      <c r="AP28" s="51">
        <v>191.65</v>
      </c>
      <c r="AQ28" s="51">
        <v>220.45</v>
      </c>
      <c r="AR28" s="51">
        <v>258.89999999999998</v>
      </c>
      <c r="AS28" s="51">
        <v>331.8</v>
      </c>
      <c r="AU28" s="46" t="str">
        <f t="shared" si="4"/>
        <v>PACKET EXPRESS - 33170 Peso (g)</v>
      </c>
      <c r="AV28" s="43"/>
      <c r="AW28" s="43" t="s">
        <v>12</v>
      </c>
      <c r="AX28" s="49" t="s">
        <v>20</v>
      </c>
      <c r="AZ28" s="46" t="str">
        <f t="shared" si="5"/>
        <v>PACKET STANDARD  - 33162OURO501 a 1000</v>
      </c>
      <c r="BA28" s="50" t="s">
        <v>27</v>
      </c>
      <c r="BB28" s="50" t="s">
        <v>28</v>
      </c>
      <c r="BC28" s="51">
        <v>33.96</v>
      </c>
      <c r="BE28" s="46" t="str">
        <f t="shared" si="6"/>
        <v>PACKET NOVAS FAIXAS - 33227 Peso (g)</v>
      </c>
      <c r="BF28" s="43"/>
      <c r="BG28" s="43" t="s">
        <v>12</v>
      </c>
      <c r="BH28" s="49" t="s">
        <v>20</v>
      </c>
      <c r="BJ28" s="46"/>
      <c r="BK28" s="50"/>
      <c r="BL28" s="50"/>
      <c r="BM28" s="51"/>
      <c r="BN28" s="51"/>
      <c r="BO28" s="51"/>
      <c r="BP28" s="51"/>
      <c r="BQ28" s="51"/>
      <c r="BR28" s="51"/>
      <c r="BS28" s="51"/>
      <c r="BU28" s="46"/>
      <c r="BV28" s="50"/>
      <c r="BW28" s="50"/>
      <c r="BX28" s="51"/>
      <c r="BY28" s="51"/>
      <c r="BZ28" s="51"/>
      <c r="CA28" s="51"/>
      <c r="CB28" s="51"/>
      <c r="CC28" s="51"/>
      <c r="CD28" s="51"/>
    </row>
    <row r="29" spans="1:82" x14ac:dyDescent="0.25">
      <c r="C29" s="46" t="str">
        <f t="shared" si="0"/>
        <v>EXPORTA FÁCIL EXPRESSO - 45110OURO1001 a 1.500</v>
      </c>
      <c r="D29" s="50" t="s">
        <v>27</v>
      </c>
      <c r="E29" s="50" t="s">
        <v>34</v>
      </c>
      <c r="F29" s="51">
        <v>197</v>
      </c>
      <c r="G29" s="51">
        <v>204.2</v>
      </c>
      <c r="H29" s="51">
        <v>237.15</v>
      </c>
      <c r="I29" s="51">
        <v>273.89999999999998</v>
      </c>
      <c r="J29" s="51">
        <v>353.45</v>
      </c>
      <c r="K29" s="51">
        <v>388.95</v>
      </c>
      <c r="L29" s="51">
        <v>470.6</v>
      </c>
      <c r="N29" s="46" t="str">
        <f t="shared" si="1"/>
        <v>EXPORTA FÁCIL STANDARD - 45128OURO1001 a 1.500</v>
      </c>
      <c r="O29" s="50" t="s">
        <v>27</v>
      </c>
      <c r="P29" s="50" t="s">
        <v>34</v>
      </c>
      <c r="Q29" s="51">
        <v>157.65</v>
      </c>
      <c r="R29" s="51">
        <v>187.85</v>
      </c>
      <c r="S29" s="51">
        <v>208.6</v>
      </c>
      <c r="T29" s="51">
        <v>219.15</v>
      </c>
      <c r="U29" s="51">
        <v>282.85000000000002</v>
      </c>
      <c r="V29" s="51">
        <v>311.25</v>
      </c>
      <c r="W29" s="51">
        <v>376.5</v>
      </c>
      <c r="Y29" s="46" t="str">
        <f t="shared" si="2"/>
        <v>EXPORTA FÁCIL ECONÔMICO - 45209DIAMANTE 2501 a 1000</v>
      </c>
      <c r="Z29" s="50" t="s">
        <v>41</v>
      </c>
      <c r="AA29" s="50" t="s">
        <v>28</v>
      </c>
      <c r="AB29" s="51">
        <v>115.2</v>
      </c>
      <c r="AC29" s="51">
        <v>140.25</v>
      </c>
      <c r="AD29" s="51">
        <v>152.5</v>
      </c>
      <c r="AE29" s="51">
        <v>160.15</v>
      </c>
      <c r="AF29" s="51">
        <v>168.45</v>
      </c>
      <c r="AG29" s="51">
        <v>206.75</v>
      </c>
      <c r="AH29" s="51">
        <v>275.14999999999998</v>
      </c>
      <c r="AJ29" s="46" t="str">
        <f t="shared" si="3"/>
        <v>DOCUMENTO INTERNACIONAL EXPRESSO - 45012DIAMANTE 1501 a 1.000</v>
      </c>
      <c r="AK29" s="50" t="s">
        <v>37</v>
      </c>
      <c r="AL29" s="50" t="s">
        <v>35</v>
      </c>
      <c r="AM29" s="51">
        <v>147.19999999999999</v>
      </c>
      <c r="AN29" s="51">
        <v>163.95</v>
      </c>
      <c r="AO29" s="51">
        <v>204.5</v>
      </c>
      <c r="AP29" s="51">
        <v>213.85</v>
      </c>
      <c r="AQ29" s="51">
        <v>280.89999999999998</v>
      </c>
      <c r="AR29" s="51">
        <v>319.39999999999998</v>
      </c>
      <c r="AS29" s="51">
        <v>418.5</v>
      </c>
      <c r="AU29" s="46" t="str">
        <f t="shared" si="4"/>
        <v>PACKET EXPRESS - 33170OURO0 a 300</v>
      </c>
      <c r="AV29" s="50" t="s">
        <v>27</v>
      </c>
      <c r="AW29" s="50" t="s">
        <v>24</v>
      </c>
      <c r="AX29" s="51">
        <v>40.29</v>
      </c>
      <c r="AZ29" s="46" t="str">
        <f t="shared" si="5"/>
        <v>PACKET STANDARD  - 33162OURO1001 a 1.500</v>
      </c>
      <c r="BA29" s="50" t="s">
        <v>27</v>
      </c>
      <c r="BB29" s="50" t="s">
        <v>34</v>
      </c>
      <c r="BC29" s="51">
        <v>37.659999999999997</v>
      </c>
      <c r="BE29" s="46" t="str">
        <f t="shared" si="6"/>
        <v>PACKET NOVAS FAIXAS - 33227OURO0 a 200</v>
      </c>
      <c r="BF29" s="50" t="s">
        <v>27</v>
      </c>
      <c r="BG29" s="50" t="s">
        <v>25</v>
      </c>
      <c r="BH29" s="51">
        <v>19.3</v>
      </c>
      <c r="BJ29" s="46"/>
      <c r="BK29" s="50"/>
      <c r="BL29" s="50"/>
      <c r="BM29" s="51"/>
      <c r="BN29" s="51"/>
      <c r="BO29" s="51"/>
      <c r="BP29" s="51"/>
      <c r="BQ29" s="51"/>
      <c r="BR29" s="51"/>
      <c r="BS29" s="51"/>
      <c r="BU29" s="46"/>
      <c r="BV29" s="50"/>
      <c r="BW29" s="50"/>
      <c r="BX29" s="51"/>
      <c r="BY29" s="51"/>
      <c r="BZ29" s="51"/>
      <c r="CA29" s="51"/>
      <c r="CB29" s="51"/>
      <c r="CC29" s="51"/>
      <c r="CD29" s="51"/>
    </row>
    <row r="30" spans="1:82" x14ac:dyDescent="0.25">
      <c r="C30" s="46" t="str">
        <f t="shared" si="0"/>
        <v>EXPORTA FÁCIL EXPRESSO - 45110OURO1.501 a 2.000</v>
      </c>
      <c r="D30" s="50" t="s">
        <v>27</v>
      </c>
      <c r="E30" s="50" t="s">
        <v>38</v>
      </c>
      <c r="F30" s="51">
        <v>207.8</v>
      </c>
      <c r="G30" s="51">
        <v>215.35</v>
      </c>
      <c r="H30" s="51">
        <v>250.05</v>
      </c>
      <c r="I30" s="51">
        <v>288.95</v>
      </c>
      <c r="J30" s="51">
        <v>372.95</v>
      </c>
      <c r="K30" s="51">
        <v>410.3</v>
      </c>
      <c r="L30" s="51">
        <v>496.4</v>
      </c>
      <c r="N30" s="46" t="str">
        <f t="shared" si="1"/>
        <v>EXPORTA FÁCIL STANDARD - 45128OURO1.501 a 2.000</v>
      </c>
      <c r="O30" s="50" t="s">
        <v>27</v>
      </c>
      <c r="P30" s="50" t="s">
        <v>38</v>
      </c>
      <c r="Q30" s="51">
        <v>166.3</v>
      </c>
      <c r="R30" s="51">
        <v>198.1</v>
      </c>
      <c r="S30" s="51">
        <v>220.1</v>
      </c>
      <c r="T30" s="51">
        <v>231.15</v>
      </c>
      <c r="U30" s="51">
        <v>298.39999999999998</v>
      </c>
      <c r="V30" s="51">
        <v>328.25</v>
      </c>
      <c r="W30" s="51">
        <v>397.15</v>
      </c>
      <c r="Y30" s="46" t="str">
        <f t="shared" si="2"/>
        <v>EXPORTA FÁCIL ECONÔMICO - 45209DIAMANTE 21001 a 1.500</v>
      </c>
      <c r="Z30" s="50" t="s">
        <v>41</v>
      </c>
      <c r="AA30" s="50" t="s">
        <v>34</v>
      </c>
      <c r="AB30" s="51">
        <v>121.85</v>
      </c>
      <c r="AC30" s="51">
        <v>147.85</v>
      </c>
      <c r="AD30" s="51">
        <v>161.19999999999999</v>
      </c>
      <c r="AE30" s="51">
        <v>169.35</v>
      </c>
      <c r="AF30" s="51">
        <v>178.15</v>
      </c>
      <c r="AG30" s="51">
        <v>218.6</v>
      </c>
      <c r="AH30" s="51">
        <v>291</v>
      </c>
      <c r="AJ30" s="46" t="str">
        <f t="shared" si="3"/>
        <v>DOCUMENTO INTERNACIONAL EXPRESSO - 45012DIAMANTE 11.001 a 1.500</v>
      </c>
      <c r="AK30" s="50" t="s">
        <v>37</v>
      </c>
      <c r="AL30" s="50" t="s">
        <v>39</v>
      </c>
      <c r="AM30" s="51">
        <v>157.80000000000001</v>
      </c>
      <c r="AN30" s="51">
        <v>174.45</v>
      </c>
      <c r="AO30" s="51">
        <v>228.85</v>
      </c>
      <c r="AP30" s="51">
        <v>238.2</v>
      </c>
      <c r="AQ30" s="51">
        <v>344.3</v>
      </c>
      <c r="AR30" s="51">
        <v>382.8</v>
      </c>
      <c r="AS30" s="51">
        <v>508.3</v>
      </c>
      <c r="AU30" s="46" t="str">
        <f t="shared" si="4"/>
        <v>PACKET EXPRESS - 33170OURO301 a 500</v>
      </c>
      <c r="AV30" s="50" t="s">
        <v>27</v>
      </c>
      <c r="AW30" s="50" t="s">
        <v>30</v>
      </c>
      <c r="AX30" s="51">
        <v>42.06</v>
      </c>
      <c r="AZ30" s="46" t="str">
        <f t="shared" si="5"/>
        <v>PACKET STANDARD  - 33162OURO1.501 a 2.000</v>
      </c>
      <c r="BA30" s="50" t="s">
        <v>27</v>
      </c>
      <c r="BB30" s="50" t="s">
        <v>38</v>
      </c>
      <c r="BC30" s="51">
        <v>41.36</v>
      </c>
      <c r="BE30" s="46" t="str">
        <f t="shared" si="6"/>
        <v>PACKET NOVAS FAIXAS - 33227OURO201 a 500</v>
      </c>
      <c r="BF30" s="50" t="s">
        <v>27</v>
      </c>
      <c r="BG30" s="50" t="s">
        <v>31</v>
      </c>
      <c r="BH30" s="51">
        <v>28.6</v>
      </c>
      <c r="BJ30" s="46"/>
      <c r="BK30" s="50"/>
      <c r="BL30" s="50"/>
      <c r="BM30" s="51"/>
      <c r="BN30" s="51"/>
      <c r="BO30" s="51"/>
      <c r="BP30" s="51"/>
      <c r="BQ30" s="51"/>
      <c r="BR30" s="51"/>
      <c r="BS30" s="51"/>
      <c r="BU30" s="46"/>
      <c r="BV30" s="50"/>
      <c r="BW30" s="50"/>
      <c r="BX30" s="51"/>
      <c r="BY30" s="51"/>
      <c r="BZ30" s="51"/>
      <c r="CA30" s="51"/>
      <c r="CB30" s="51"/>
      <c r="CC30" s="51"/>
      <c r="CD30" s="51"/>
    </row>
    <row r="31" spans="1:82" x14ac:dyDescent="0.25">
      <c r="C31" s="46" t="str">
        <f t="shared" si="0"/>
        <v>EXPORTA FÁCIL EXPRESSO - 45110OURO2.001 a 2.500</v>
      </c>
      <c r="D31" s="50" t="s">
        <v>27</v>
      </c>
      <c r="E31" s="50" t="s">
        <v>42</v>
      </c>
      <c r="F31" s="51">
        <v>218.5</v>
      </c>
      <c r="G31" s="51">
        <v>226.4</v>
      </c>
      <c r="H31" s="51">
        <v>263</v>
      </c>
      <c r="I31" s="51">
        <v>303.89999999999998</v>
      </c>
      <c r="J31" s="51">
        <v>392.1</v>
      </c>
      <c r="K31" s="51">
        <v>431.4</v>
      </c>
      <c r="L31" s="51">
        <v>522</v>
      </c>
      <c r="N31" s="46" t="str">
        <f t="shared" si="1"/>
        <v>EXPORTA FÁCIL STANDARD - 45128OURO2.001 a 2.500</v>
      </c>
      <c r="O31" s="50" t="s">
        <v>27</v>
      </c>
      <c r="P31" s="50" t="s">
        <v>42</v>
      </c>
      <c r="Q31" s="51">
        <v>174.85</v>
      </c>
      <c r="R31" s="51">
        <v>208.35</v>
      </c>
      <c r="S31" s="51">
        <v>231.45</v>
      </c>
      <c r="T31" s="51">
        <v>243.1</v>
      </c>
      <c r="U31" s="51">
        <v>313.75</v>
      </c>
      <c r="V31" s="51">
        <v>345.2</v>
      </c>
      <c r="W31" s="51">
        <v>417.6</v>
      </c>
      <c r="Y31" s="46" t="str">
        <f t="shared" si="2"/>
        <v>EXPORTA FÁCIL ECONÔMICO - 45209DIAMANTE 21.501 a 2.000</v>
      </c>
      <c r="Z31" s="50" t="s">
        <v>41</v>
      </c>
      <c r="AA31" s="50" t="s">
        <v>38</v>
      </c>
      <c r="AB31" s="51">
        <v>142.9</v>
      </c>
      <c r="AC31" s="51">
        <v>175.4</v>
      </c>
      <c r="AD31" s="51">
        <v>184.35</v>
      </c>
      <c r="AE31" s="51">
        <v>187.65</v>
      </c>
      <c r="AF31" s="51">
        <v>206.85</v>
      </c>
      <c r="AG31" s="51">
        <v>257.60000000000002</v>
      </c>
      <c r="AH31" s="51">
        <v>306.89999999999998</v>
      </c>
      <c r="AJ31" s="46" t="str">
        <f t="shared" si="3"/>
        <v>DOCUMENTO INTERNACIONAL EXPRESSO - 45012DIAMANTE 11.501 a 2.000</v>
      </c>
      <c r="AK31" s="50" t="s">
        <v>37</v>
      </c>
      <c r="AL31" s="50" t="s">
        <v>38</v>
      </c>
      <c r="AM31" s="51">
        <v>166.55</v>
      </c>
      <c r="AN31" s="51">
        <v>183.7</v>
      </c>
      <c r="AO31" s="51">
        <v>251.05</v>
      </c>
      <c r="AP31" s="51">
        <v>260.39999999999998</v>
      </c>
      <c r="AQ31" s="51">
        <v>404.85</v>
      </c>
      <c r="AR31" s="51">
        <v>443.3</v>
      </c>
      <c r="AS31" s="51">
        <v>595</v>
      </c>
      <c r="AU31" s="46" t="str">
        <f t="shared" si="4"/>
        <v>PACKET EXPRESS - 33170OURO501 a 1000</v>
      </c>
      <c r="AV31" s="50" t="s">
        <v>27</v>
      </c>
      <c r="AW31" s="50" t="s">
        <v>28</v>
      </c>
      <c r="AX31" s="51">
        <v>46.48</v>
      </c>
      <c r="AZ31" s="46" t="str">
        <f t="shared" si="5"/>
        <v>PACKET STANDARD  - 33162OURO2.001 a 2.500</v>
      </c>
      <c r="BA31" s="50" t="s">
        <v>27</v>
      </c>
      <c r="BB31" s="50" t="s">
        <v>42</v>
      </c>
      <c r="BC31" s="51">
        <v>45.06</v>
      </c>
      <c r="BE31" s="46" t="str">
        <f t="shared" si="6"/>
        <v>PACKET NOVAS FAIXAS - 33227OURO501 a 1000</v>
      </c>
      <c r="BF31" s="50" t="s">
        <v>27</v>
      </c>
      <c r="BG31" s="50" t="s">
        <v>28</v>
      </c>
      <c r="BH31" s="51">
        <v>32.1</v>
      </c>
      <c r="BJ31" s="46"/>
      <c r="BK31" s="50"/>
      <c r="BL31" s="50"/>
      <c r="BM31" s="51"/>
      <c r="BN31" s="51"/>
      <c r="BO31" s="51"/>
      <c r="BP31" s="51"/>
      <c r="BQ31" s="51"/>
      <c r="BR31" s="51"/>
      <c r="BS31" s="51"/>
      <c r="BU31" s="46"/>
      <c r="BV31" s="43"/>
      <c r="BW31" s="43"/>
      <c r="BX31" s="49"/>
      <c r="BY31" s="49"/>
      <c r="BZ31" s="49"/>
      <c r="CA31" s="49"/>
      <c r="CB31" s="49"/>
      <c r="CC31" s="49"/>
      <c r="CD31" s="49"/>
    </row>
    <row r="32" spans="1:82" x14ac:dyDescent="0.25">
      <c r="C32" s="46" t="str">
        <f t="shared" si="0"/>
        <v>EXPORTA FÁCIL EXPRESSO - 45110OURO2.501 a 3.000</v>
      </c>
      <c r="D32" s="50" t="s">
        <v>27</v>
      </c>
      <c r="E32" s="50" t="s">
        <v>44</v>
      </c>
      <c r="F32" s="51">
        <v>229.2</v>
      </c>
      <c r="G32" s="51">
        <v>237.6</v>
      </c>
      <c r="H32" s="51">
        <v>275.85000000000002</v>
      </c>
      <c r="I32" s="51">
        <v>318.64999999999998</v>
      </c>
      <c r="J32" s="51">
        <v>411.3</v>
      </c>
      <c r="K32" s="51">
        <v>452.65</v>
      </c>
      <c r="L32" s="51">
        <v>547.6</v>
      </c>
      <c r="N32" s="46" t="str">
        <f t="shared" si="1"/>
        <v>EXPORTA FÁCIL STANDARD - 45128OURO2.501 a 3.000</v>
      </c>
      <c r="O32" s="50" t="s">
        <v>27</v>
      </c>
      <c r="P32" s="50" t="s">
        <v>44</v>
      </c>
      <c r="Q32" s="51">
        <v>183.4</v>
      </c>
      <c r="R32" s="51">
        <v>218.6</v>
      </c>
      <c r="S32" s="51">
        <v>242.8</v>
      </c>
      <c r="T32" s="51">
        <v>255</v>
      </c>
      <c r="U32" s="51">
        <v>329.1</v>
      </c>
      <c r="V32" s="51">
        <v>362.05</v>
      </c>
      <c r="W32" s="51">
        <v>438.1</v>
      </c>
      <c r="Y32" s="46" t="str">
        <f t="shared" si="2"/>
        <v>EXPORTA FÁCIL ECONÔMICO - 45209 Peso (g)</v>
      </c>
      <c r="Z32" s="43"/>
      <c r="AA32" s="43" t="s">
        <v>12</v>
      </c>
      <c r="AB32" s="49" t="s">
        <v>13</v>
      </c>
      <c r="AC32" s="49" t="s">
        <v>14</v>
      </c>
      <c r="AD32" s="49" t="s">
        <v>15</v>
      </c>
      <c r="AE32" s="49" t="s">
        <v>16</v>
      </c>
      <c r="AF32" s="49" t="s">
        <v>17</v>
      </c>
      <c r="AG32" s="49" t="s">
        <v>18</v>
      </c>
      <c r="AH32" s="49" t="s">
        <v>19</v>
      </c>
      <c r="AJ32" s="46" t="str">
        <f t="shared" si="3"/>
        <v>DOCUMENTO INTERNACIONAL EXPRESSO - 45012 Peso (g)</v>
      </c>
      <c r="AK32" s="43"/>
      <c r="AL32" s="43" t="s">
        <v>12</v>
      </c>
      <c r="AM32" s="49" t="s">
        <v>13</v>
      </c>
      <c r="AN32" s="49" t="s">
        <v>14</v>
      </c>
      <c r="AO32" s="49" t="s">
        <v>15</v>
      </c>
      <c r="AP32" s="49" t="s">
        <v>16</v>
      </c>
      <c r="AQ32" s="49" t="s">
        <v>17</v>
      </c>
      <c r="AR32" s="49" t="s">
        <v>18</v>
      </c>
      <c r="AS32" s="49" t="s">
        <v>19</v>
      </c>
      <c r="AU32" s="46" t="str">
        <f t="shared" si="4"/>
        <v>PACKET EXPRESS - 33170OURO1001 a 1.500</v>
      </c>
      <c r="AV32" s="50" t="s">
        <v>27</v>
      </c>
      <c r="AW32" s="50" t="s">
        <v>34</v>
      </c>
      <c r="AX32" s="51">
        <v>50.91</v>
      </c>
      <c r="AZ32" s="46" t="str">
        <f t="shared" si="5"/>
        <v>PACKET STANDARD  - 33162OURO2.501 a 3.000</v>
      </c>
      <c r="BA32" s="50" t="s">
        <v>27</v>
      </c>
      <c r="BB32" s="50" t="s">
        <v>44</v>
      </c>
      <c r="BC32" s="51">
        <v>48.77</v>
      </c>
      <c r="BE32" s="46" t="str">
        <f t="shared" si="6"/>
        <v>PACKET NOVAS FAIXAS - 33227OURO1001 a 1.500</v>
      </c>
      <c r="BF32" s="50" t="s">
        <v>27</v>
      </c>
      <c r="BG32" s="50" t="s">
        <v>34</v>
      </c>
      <c r="BH32" s="51">
        <v>35.6</v>
      </c>
      <c r="BJ32" s="46"/>
      <c r="BK32" s="50"/>
      <c r="BL32" s="50"/>
      <c r="BM32" s="51"/>
      <c r="BN32" s="51"/>
      <c r="BO32" s="51"/>
      <c r="BP32" s="51"/>
      <c r="BQ32" s="51"/>
      <c r="BR32" s="51"/>
      <c r="BS32" s="51"/>
      <c r="BU32" s="46"/>
      <c r="BV32" s="50"/>
      <c r="BW32" s="50"/>
      <c r="BX32" s="51"/>
      <c r="BY32" s="51"/>
      <c r="BZ32" s="51"/>
      <c r="CA32" s="51"/>
      <c r="CB32" s="51"/>
      <c r="CC32" s="51"/>
      <c r="CD32" s="51"/>
    </row>
    <row r="33" spans="3:82" x14ac:dyDescent="0.25">
      <c r="C33" s="46" t="str">
        <f t="shared" si="0"/>
        <v>EXPORTA FÁCIL EXPRESSO - 45110OURO3.001 a 3.500</v>
      </c>
      <c r="D33" s="50" t="s">
        <v>27</v>
      </c>
      <c r="E33" s="50" t="s">
        <v>46</v>
      </c>
      <c r="F33" s="51">
        <v>240</v>
      </c>
      <c r="G33" s="51">
        <v>248.75</v>
      </c>
      <c r="H33" s="51">
        <v>288.89999999999998</v>
      </c>
      <c r="I33" s="51">
        <v>333.75</v>
      </c>
      <c r="J33" s="51">
        <v>430.65</v>
      </c>
      <c r="K33" s="51">
        <v>473.95</v>
      </c>
      <c r="L33" s="51">
        <v>573.4</v>
      </c>
      <c r="N33" s="46" t="str">
        <f t="shared" si="1"/>
        <v>EXPORTA FÁCIL STANDARD - 45128OURO3.001 a 3.500</v>
      </c>
      <c r="O33" s="50" t="s">
        <v>27</v>
      </c>
      <c r="P33" s="50" t="s">
        <v>46</v>
      </c>
      <c r="Q33" s="51">
        <v>192.1</v>
      </c>
      <c r="R33" s="51">
        <v>228.8</v>
      </c>
      <c r="S33" s="51">
        <v>254.15</v>
      </c>
      <c r="T33" s="51">
        <v>267</v>
      </c>
      <c r="U33" s="51">
        <v>344.55</v>
      </c>
      <c r="V33" s="51">
        <v>379.15</v>
      </c>
      <c r="W33" s="51">
        <v>458.7</v>
      </c>
      <c r="Y33" s="46" t="str">
        <f t="shared" si="2"/>
        <v>EXPORTA FÁCIL ECONÔMICO - 45209DIAMANTE 30 a 500</v>
      </c>
      <c r="Z33" s="50" t="s">
        <v>43</v>
      </c>
      <c r="AA33" s="50" t="s">
        <v>22</v>
      </c>
      <c r="AB33" s="51">
        <v>108.65</v>
      </c>
      <c r="AC33" s="51">
        <v>132.75</v>
      </c>
      <c r="AD33" s="51">
        <v>143.69999999999999</v>
      </c>
      <c r="AE33" s="51">
        <v>151</v>
      </c>
      <c r="AF33" s="51">
        <v>158.69999999999999</v>
      </c>
      <c r="AG33" s="51">
        <v>194.9</v>
      </c>
      <c r="AH33" s="51">
        <v>259.35000000000002</v>
      </c>
      <c r="AJ33" s="46" t="str">
        <f t="shared" si="3"/>
        <v>DOCUMENTO INTERNACIONAL EXPRESSO - 45012DIAMANTE 20 a 250</v>
      </c>
      <c r="AK33" s="50" t="s">
        <v>41</v>
      </c>
      <c r="AL33" s="50" t="s">
        <v>23</v>
      </c>
      <c r="AM33" s="51">
        <v>134.19999999999999</v>
      </c>
      <c r="AN33" s="51">
        <v>150</v>
      </c>
      <c r="AO33" s="51">
        <v>171.15</v>
      </c>
      <c r="AP33" s="51">
        <v>180.5</v>
      </c>
      <c r="AQ33" s="51">
        <v>190.1</v>
      </c>
      <c r="AR33" s="51">
        <v>228.6</v>
      </c>
      <c r="AS33" s="51">
        <v>288.39999999999998</v>
      </c>
      <c r="AU33" s="46" t="str">
        <f t="shared" si="4"/>
        <v>PACKET EXPRESS - 33170OURO1.501 a 2.000</v>
      </c>
      <c r="AV33" s="50" t="s">
        <v>27</v>
      </c>
      <c r="AW33" s="50" t="s">
        <v>38</v>
      </c>
      <c r="AX33" s="51">
        <v>55.33</v>
      </c>
      <c r="AZ33" s="46" t="str">
        <f t="shared" si="5"/>
        <v>PACKET STANDARD  - 33162OURO3.001 a 3.500</v>
      </c>
      <c r="BA33" s="50" t="s">
        <v>27</v>
      </c>
      <c r="BB33" s="50" t="s">
        <v>46</v>
      </c>
      <c r="BC33" s="51">
        <v>52.47</v>
      </c>
      <c r="BE33" s="46" t="str">
        <f t="shared" si="6"/>
        <v>PACKET NOVAS FAIXAS - 33227OURO1.501 a 2.000</v>
      </c>
      <c r="BF33" s="50" t="s">
        <v>27</v>
      </c>
      <c r="BG33" s="50" t="s">
        <v>38</v>
      </c>
      <c r="BH33" s="51">
        <v>39.1</v>
      </c>
      <c r="BJ33" s="46"/>
      <c r="BK33" s="50"/>
      <c r="BL33" s="50"/>
      <c r="BM33" s="51"/>
      <c r="BN33" s="51"/>
      <c r="BO33" s="51"/>
      <c r="BP33" s="51"/>
      <c r="BQ33" s="51"/>
      <c r="BR33" s="51"/>
      <c r="BS33" s="51"/>
      <c r="BU33" s="46"/>
      <c r="BV33" s="50"/>
      <c r="BW33" s="50"/>
      <c r="BX33" s="51"/>
      <c r="BY33" s="51"/>
      <c r="BZ33" s="51"/>
      <c r="CA33" s="51"/>
      <c r="CB33" s="51"/>
      <c r="CC33" s="51"/>
      <c r="CD33" s="51"/>
    </row>
    <row r="34" spans="3:82" x14ac:dyDescent="0.25">
      <c r="C34" s="46" t="str">
        <f t="shared" si="0"/>
        <v>EXPORTA FÁCIL EXPRESSO - 45110OURO3.501 a 4.000</v>
      </c>
      <c r="D34" s="50" t="s">
        <v>27</v>
      </c>
      <c r="E34" s="50" t="s">
        <v>48</v>
      </c>
      <c r="F34" s="51">
        <v>250.75</v>
      </c>
      <c r="G34" s="51">
        <v>259.85000000000002</v>
      </c>
      <c r="H34" s="51">
        <v>301.75</v>
      </c>
      <c r="I34" s="51">
        <v>348.65</v>
      </c>
      <c r="J34" s="51">
        <v>449.9</v>
      </c>
      <c r="K34" s="51">
        <v>495.05</v>
      </c>
      <c r="L34" s="51">
        <v>598.95000000000005</v>
      </c>
      <c r="N34" s="46" t="str">
        <f t="shared" si="1"/>
        <v>EXPORTA FÁCIL STANDARD - 45128OURO3.501 a 4.000</v>
      </c>
      <c r="O34" s="50" t="s">
        <v>27</v>
      </c>
      <c r="P34" s="50" t="s">
        <v>48</v>
      </c>
      <c r="Q34" s="51">
        <v>200.6</v>
      </c>
      <c r="R34" s="51">
        <v>239.05</v>
      </c>
      <c r="S34" s="51">
        <v>265.5</v>
      </c>
      <c r="T34" s="51">
        <v>278.95</v>
      </c>
      <c r="U34" s="51">
        <v>359.9</v>
      </c>
      <c r="V34" s="51">
        <v>396</v>
      </c>
      <c r="W34" s="51">
        <v>479.2</v>
      </c>
      <c r="Y34" s="46" t="str">
        <f t="shared" si="2"/>
        <v>EXPORTA FÁCIL ECONÔMICO - 45209DIAMANTE 3501 a 1000</v>
      </c>
      <c r="Z34" s="50" t="s">
        <v>43</v>
      </c>
      <c r="AA34" s="50" t="s">
        <v>28</v>
      </c>
      <c r="AB34" s="51">
        <v>115.2</v>
      </c>
      <c r="AC34" s="51">
        <v>140.25</v>
      </c>
      <c r="AD34" s="51">
        <v>152.5</v>
      </c>
      <c r="AE34" s="51">
        <v>160.15</v>
      </c>
      <c r="AF34" s="51">
        <v>168.45</v>
      </c>
      <c r="AG34" s="51">
        <v>206.75</v>
      </c>
      <c r="AH34" s="51">
        <v>275.14999999999998</v>
      </c>
      <c r="AJ34" s="46" t="str">
        <f t="shared" si="3"/>
        <v>DOCUMENTO INTERNACIONAL EXPRESSO - 45012DIAMANTE 2251 a 500</v>
      </c>
      <c r="AK34" s="50" t="s">
        <v>41</v>
      </c>
      <c r="AL34" s="50" t="s">
        <v>29</v>
      </c>
      <c r="AM34" s="51">
        <v>138.5</v>
      </c>
      <c r="AN34" s="51">
        <v>154.6</v>
      </c>
      <c r="AO34" s="51">
        <v>182.3</v>
      </c>
      <c r="AP34" s="51">
        <v>191.65</v>
      </c>
      <c r="AQ34" s="51">
        <v>220.45</v>
      </c>
      <c r="AR34" s="51">
        <v>258.89999999999998</v>
      </c>
      <c r="AS34" s="51">
        <v>331.8</v>
      </c>
      <c r="AU34" s="46" t="str">
        <f t="shared" si="4"/>
        <v>PACKET EXPRESS - 33170OURO2.001 a 2.500</v>
      </c>
      <c r="AV34" s="50" t="s">
        <v>27</v>
      </c>
      <c r="AW34" s="50" t="s">
        <v>42</v>
      </c>
      <c r="AX34" s="51">
        <v>59.76</v>
      </c>
      <c r="AZ34" s="46" t="str">
        <f t="shared" si="5"/>
        <v>PACKET STANDARD  - 33162OURO3.501 a 4.000</v>
      </c>
      <c r="BA34" s="50" t="s">
        <v>27</v>
      </c>
      <c r="BB34" s="50" t="s">
        <v>48</v>
      </c>
      <c r="BC34" s="51">
        <v>56.17</v>
      </c>
      <c r="BE34" s="46" t="str">
        <f t="shared" si="6"/>
        <v>PACKET NOVAS FAIXAS - 33227OURO2.001 a 2.500</v>
      </c>
      <c r="BF34" s="50" t="s">
        <v>27</v>
      </c>
      <c r="BG34" s="50" t="s">
        <v>42</v>
      </c>
      <c r="BH34" s="51">
        <v>42.6</v>
      </c>
      <c r="BJ34" s="46"/>
      <c r="BK34" s="50"/>
      <c r="BL34" s="50"/>
      <c r="BM34" s="51"/>
      <c r="BN34" s="51"/>
      <c r="BO34" s="51"/>
      <c r="BP34" s="51"/>
      <c r="BQ34" s="51"/>
      <c r="BR34" s="51"/>
      <c r="BS34" s="51"/>
      <c r="BU34" s="46"/>
      <c r="BV34" s="50"/>
      <c r="BW34" s="50"/>
      <c r="BX34" s="51"/>
      <c r="BY34" s="51"/>
      <c r="BZ34" s="51"/>
      <c r="CA34" s="51"/>
      <c r="CB34" s="51"/>
      <c r="CC34" s="51"/>
      <c r="CD34" s="51"/>
    </row>
    <row r="35" spans="3:82" x14ac:dyDescent="0.25">
      <c r="C35" s="46" t="str">
        <f t="shared" si="0"/>
        <v>EXPORTA FÁCIL EXPRESSO - 45110OURO4.001 a 4.500</v>
      </c>
      <c r="D35" s="50" t="s">
        <v>27</v>
      </c>
      <c r="E35" s="50" t="s">
        <v>50</v>
      </c>
      <c r="F35" s="51">
        <v>271.2</v>
      </c>
      <c r="G35" s="51">
        <v>284.05</v>
      </c>
      <c r="H35" s="51">
        <v>327.8</v>
      </c>
      <c r="I35" s="51">
        <v>376.55</v>
      </c>
      <c r="J35" s="51">
        <v>486.2</v>
      </c>
      <c r="K35" s="51">
        <v>535.1</v>
      </c>
      <c r="L35" s="51">
        <v>647.4</v>
      </c>
      <c r="N35" s="46" t="str">
        <f t="shared" si="1"/>
        <v>EXPORTA FÁCIL STANDARD - 45128OURO4.001 a 4.500</v>
      </c>
      <c r="O35" s="50" t="s">
        <v>27</v>
      </c>
      <c r="P35" s="50" t="s">
        <v>50</v>
      </c>
      <c r="Q35" s="51">
        <v>215.55</v>
      </c>
      <c r="R35" s="51">
        <v>256.75</v>
      </c>
      <c r="S35" s="51">
        <v>285.05</v>
      </c>
      <c r="T35" s="51">
        <v>300.3</v>
      </c>
      <c r="U35" s="51">
        <v>386</v>
      </c>
      <c r="V35" s="51">
        <v>424.9</v>
      </c>
      <c r="W35" s="51">
        <v>514.5</v>
      </c>
      <c r="Y35" s="46" t="str">
        <f t="shared" si="2"/>
        <v>EXPORTA FÁCIL ECONÔMICO - 45209DIAMANTE 31001 a 1.500</v>
      </c>
      <c r="Z35" s="50" t="s">
        <v>43</v>
      </c>
      <c r="AA35" s="50" t="s">
        <v>34</v>
      </c>
      <c r="AB35" s="51">
        <v>121.85</v>
      </c>
      <c r="AC35" s="51">
        <v>147.85</v>
      </c>
      <c r="AD35" s="51">
        <v>161.19999999999999</v>
      </c>
      <c r="AE35" s="51">
        <v>169.35</v>
      </c>
      <c r="AF35" s="51">
        <v>178.15</v>
      </c>
      <c r="AG35" s="51">
        <v>218.6</v>
      </c>
      <c r="AH35" s="51">
        <v>291</v>
      </c>
      <c r="AJ35" s="46" t="str">
        <f t="shared" si="3"/>
        <v>DOCUMENTO INTERNACIONAL EXPRESSO - 45012DIAMANTE 2501 a 1.000</v>
      </c>
      <c r="AK35" s="50" t="s">
        <v>41</v>
      </c>
      <c r="AL35" s="50" t="s">
        <v>35</v>
      </c>
      <c r="AM35" s="51">
        <v>147.19999999999999</v>
      </c>
      <c r="AN35" s="51">
        <v>163.95</v>
      </c>
      <c r="AO35" s="51">
        <v>204.5</v>
      </c>
      <c r="AP35" s="51">
        <v>213.85</v>
      </c>
      <c r="AQ35" s="51">
        <v>280.89999999999998</v>
      </c>
      <c r="AR35" s="51">
        <v>319.39999999999998</v>
      </c>
      <c r="AS35" s="51">
        <v>418.5</v>
      </c>
      <c r="AU35" s="46" t="str">
        <f t="shared" si="4"/>
        <v>PACKET EXPRESS - 33170OURO2.501 a 3.000</v>
      </c>
      <c r="AV35" s="50" t="s">
        <v>27</v>
      </c>
      <c r="AW35" s="50" t="s">
        <v>44</v>
      </c>
      <c r="AX35" s="51">
        <v>64.2</v>
      </c>
      <c r="AZ35" s="46" t="str">
        <f t="shared" si="5"/>
        <v>PACKET STANDARD  - 33162OURO4.001 a 4.500</v>
      </c>
      <c r="BA35" s="50" t="s">
        <v>27</v>
      </c>
      <c r="BB35" s="50" t="s">
        <v>50</v>
      </c>
      <c r="BC35" s="51">
        <v>59.87</v>
      </c>
      <c r="BE35" s="46" t="str">
        <f t="shared" si="6"/>
        <v>PACKET NOVAS FAIXAS - 33227OURO2.501 a 3.000</v>
      </c>
      <c r="BF35" s="50" t="s">
        <v>27</v>
      </c>
      <c r="BG35" s="50" t="s">
        <v>44</v>
      </c>
      <c r="BH35" s="51">
        <v>46.1</v>
      </c>
      <c r="BJ35" s="46"/>
      <c r="BK35" s="50"/>
      <c r="BL35" s="50"/>
      <c r="BM35" s="51"/>
      <c r="BN35" s="51"/>
      <c r="BO35" s="51"/>
      <c r="BP35" s="51"/>
      <c r="BQ35" s="51"/>
      <c r="BR35" s="51"/>
      <c r="BS35" s="51"/>
      <c r="BU35" s="46"/>
      <c r="BV35" s="50"/>
      <c r="BW35" s="50"/>
      <c r="BX35" s="51"/>
      <c r="BY35" s="51"/>
      <c r="BZ35" s="51"/>
      <c r="CA35" s="51"/>
      <c r="CB35" s="51"/>
      <c r="CC35" s="51"/>
      <c r="CD35" s="51"/>
    </row>
    <row r="36" spans="3:82" x14ac:dyDescent="0.25">
      <c r="C36" s="46" t="str">
        <f t="shared" si="0"/>
        <v>EXPORTA FÁCIL EXPRESSO - 45110OURO4.501 a 5.000</v>
      </c>
      <c r="D36" s="50" t="s">
        <v>27</v>
      </c>
      <c r="E36" s="50" t="s">
        <v>52</v>
      </c>
      <c r="F36" s="51">
        <v>291.64999999999998</v>
      </c>
      <c r="G36" s="51">
        <v>308.25</v>
      </c>
      <c r="H36" s="51">
        <v>353.85</v>
      </c>
      <c r="I36" s="51">
        <v>404.5</v>
      </c>
      <c r="J36" s="51">
        <v>522.5</v>
      </c>
      <c r="K36" s="51">
        <v>575.15</v>
      </c>
      <c r="L36" s="51">
        <v>695.8</v>
      </c>
      <c r="N36" s="46" t="str">
        <f t="shared" si="1"/>
        <v>EXPORTA FÁCIL STANDARD - 45128OURO4.501 a 5.000</v>
      </c>
      <c r="O36" s="50" t="s">
        <v>27</v>
      </c>
      <c r="P36" s="50" t="s">
        <v>52</v>
      </c>
      <c r="Q36" s="51">
        <v>230.4</v>
      </c>
      <c r="R36" s="51">
        <v>274.45</v>
      </c>
      <c r="S36" s="51">
        <v>304.64999999999998</v>
      </c>
      <c r="T36" s="51">
        <v>321.75</v>
      </c>
      <c r="U36" s="51">
        <v>412.05</v>
      </c>
      <c r="V36" s="51">
        <v>453.75</v>
      </c>
      <c r="W36" s="51">
        <v>549.9</v>
      </c>
      <c r="Y36" s="46" t="str">
        <f t="shared" si="2"/>
        <v>EXPORTA FÁCIL ECONÔMICO - 45209DIAMANTE 31.501 a 2.000</v>
      </c>
      <c r="Z36" s="50" t="s">
        <v>43</v>
      </c>
      <c r="AA36" s="50" t="s">
        <v>38</v>
      </c>
      <c r="AB36" s="51">
        <v>142.9</v>
      </c>
      <c r="AC36" s="51">
        <v>175.4</v>
      </c>
      <c r="AD36" s="51">
        <v>184.35</v>
      </c>
      <c r="AE36" s="51">
        <v>187.65</v>
      </c>
      <c r="AF36" s="51">
        <v>206.85</v>
      </c>
      <c r="AG36" s="51">
        <v>257.60000000000002</v>
      </c>
      <c r="AH36" s="51">
        <v>306.89999999999998</v>
      </c>
      <c r="AJ36" s="46" t="str">
        <f t="shared" si="3"/>
        <v>DOCUMENTO INTERNACIONAL EXPRESSO - 45012DIAMANTE 21.001 a 1.500</v>
      </c>
      <c r="AK36" s="50" t="s">
        <v>41</v>
      </c>
      <c r="AL36" s="50" t="s">
        <v>39</v>
      </c>
      <c r="AM36" s="51">
        <v>157.80000000000001</v>
      </c>
      <c r="AN36" s="51">
        <v>174.45</v>
      </c>
      <c r="AO36" s="51">
        <v>228.85</v>
      </c>
      <c r="AP36" s="51">
        <v>238.2</v>
      </c>
      <c r="AQ36" s="51">
        <v>344.3</v>
      </c>
      <c r="AR36" s="51">
        <v>382.8</v>
      </c>
      <c r="AS36" s="51">
        <v>508.3</v>
      </c>
      <c r="AU36" s="46" t="str">
        <f t="shared" si="4"/>
        <v>PACKET EXPRESS - 33170OURO3.001 a 3.500</v>
      </c>
      <c r="AV36" s="50" t="s">
        <v>27</v>
      </c>
      <c r="AW36" s="50" t="s">
        <v>46</v>
      </c>
      <c r="AX36" s="51">
        <v>68.62</v>
      </c>
      <c r="AZ36" s="46" t="str">
        <f t="shared" si="5"/>
        <v>PACKET STANDARD  - 33162OURO4.501 a 5.000</v>
      </c>
      <c r="BA36" s="50" t="s">
        <v>27</v>
      </c>
      <c r="BB36" s="50" t="s">
        <v>52</v>
      </c>
      <c r="BC36" s="51">
        <v>63.58</v>
      </c>
      <c r="BE36" s="46" t="str">
        <f t="shared" si="6"/>
        <v>PACKET NOVAS FAIXAS - 33227OURO3.001 a 3.500</v>
      </c>
      <c r="BF36" s="50" t="s">
        <v>27</v>
      </c>
      <c r="BG36" s="50" t="s">
        <v>46</v>
      </c>
      <c r="BH36" s="51">
        <v>49.6</v>
      </c>
      <c r="BJ36" s="46"/>
      <c r="BK36" s="50"/>
      <c r="BL36" s="50"/>
      <c r="BM36" s="51"/>
      <c r="BN36" s="51"/>
      <c r="BO36" s="51"/>
      <c r="BP36" s="51"/>
      <c r="BQ36" s="51"/>
      <c r="BR36" s="51"/>
      <c r="BS36" s="51"/>
      <c r="BU36" s="46"/>
      <c r="BV36" s="43"/>
      <c r="BW36" s="43"/>
      <c r="BX36" s="49"/>
      <c r="BY36" s="49"/>
      <c r="BZ36" s="49"/>
      <c r="CA36" s="49"/>
      <c r="CB36" s="49"/>
      <c r="CC36" s="49"/>
      <c r="CD36" s="49"/>
    </row>
    <row r="37" spans="3:82" x14ac:dyDescent="0.25">
      <c r="C37" s="46" t="str">
        <f t="shared" si="0"/>
        <v>EXPORTA FÁCIL EXPRESSO - 45110OURO1/2 Kg Adicional</v>
      </c>
      <c r="D37" s="50" t="s">
        <v>27</v>
      </c>
      <c r="E37" s="50" t="s">
        <v>54</v>
      </c>
      <c r="F37" s="51">
        <v>20.5</v>
      </c>
      <c r="G37" s="51">
        <v>24.2</v>
      </c>
      <c r="H37" s="51">
        <v>26.05</v>
      </c>
      <c r="I37" s="51">
        <v>27.95</v>
      </c>
      <c r="J37" s="51">
        <v>36.299999999999997</v>
      </c>
      <c r="K37" s="51">
        <v>40.049999999999997</v>
      </c>
      <c r="L37" s="51">
        <v>48.4</v>
      </c>
      <c r="N37" s="46" t="str">
        <f t="shared" si="1"/>
        <v>EXPORTA FÁCIL STANDARD - 45128OURO1/2 Kg Adicional</v>
      </c>
      <c r="O37" s="50" t="s">
        <v>27</v>
      </c>
      <c r="P37" s="50" t="s">
        <v>54</v>
      </c>
      <c r="Q37" s="51">
        <v>14.95</v>
      </c>
      <c r="R37" s="51">
        <v>17.7</v>
      </c>
      <c r="S37" s="51">
        <v>19.55</v>
      </c>
      <c r="T37" s="51">
        <v>21.45</v>
      </c>
      <c r="U37" s="51">
        <v>26.05</v>
      </c>
      <c r="V37" s="51">
        <v>28.9</v>
      </c>
      <c r="W37" s="51">
        <v>35.4</v>
      </c>
      <c r="Y37" s="46" t="str">
        <f t="shared" si="2"/>
        <v>EXPORTA FÁCIL ECONÔMICO - 45209 Peso (g)</v>
      </c>
      <c r="Z37" s="43"/>
      <c r="AA37" s="43" t="s">
        <v>12</v>
      </c>
      <c r="AB37" s="49" t="s">
        <v>13</v>
      </c>
      <c r="AC37" s="49" t="s">
        <v>14</v>
      </c>
      <c r="AD37" s="49" t="s">
        <v>15</v>
      </c>
      <c r="AE37" s="49" t="s">
        <v>16</v>
      </c>
      <c r="AF37" s="49" t="s">
        <v>17</v>
      </c>
      <c r="AG37" s="49" t="s">
        <v>18</v>
      </c>
      <c r="AH37" s="49" t="s">
        <v>19</v>
      </c>
      <c r="AJ37" s="46" t="str">
        <f t="shared" si="3"/>
        <v>DOCUMENTO INTERNACIONAL EXPRESSO - 45012DIAMANTE 21.501 a 2.000</v>
      </c>
      <c r="AK37" s="50" t="s">
        <v>41</v>
      </c>
      <c r="AL37" s="50" t="s">
        <v>38</v>
      </c>
      <c r="AM37" s="51">
        <v>166.55</v>
      </c>
      <c r="AN37" s="51">
        <v>183.7</v>
      </c>
      <c r="AO37" s="51">
        <v>251.05</v>
      </c>
      <c r="AP37" s="51">
        <v>260.39999999999998</v>
      </c>
      <c r="AQ37" s="51">
        <v>404.85</v>
      </c>
      <c r="AR37" s="51">
        <v>443.3</v>
      </c>
      <c r="AS37" s="51">
        <v>595</v>
      </c>
      <c r="AU37" s="46" t="str">
        <f t="shared" si="4"/>
        <v>PACKET EXPRESS - 33170OURO3.501 a 4.000</v>
      </c>
      <c r="AV37" s="50" t="s">
        <v>27</v>
      </c>
      <c r="AW37" s="50" t="s">
        <v>48</v>
      </c>
      <c r="AX37" s="51">
        <v>73.05</v>
      </c>
      <c r="AZ37" s="46" t="str">
        <f t="shared" si="5"/>
        <v>PACKET STANDARD  - 33162OURO1/2 Kg Adicional</v>
      </c>
      <c r="BA37" s="50" t="s">
        <v>27</v>
      </c>
      <c r="BB37" s="50" t="s">
        <v>54</v>
      </c>
      <c r="BC37" s="51">
        <v>3.7</v>
      </c>
      <c r="BE37" s="46" t="str">
        <f t="shared" si="6"/>
        <v>PACKET NOVAS FAIXAS - 33227OURO3.501 a 4.000</v>
      </c>
      <c r="BF37" s="50" t="s">
        <v>27</v>
      </c>
      <c r="BG37" s="50" t="s">
        <v>48</v>
      </c>
      <c r="BH37" s="51">
        <v>53.1</v>
      </c>
      <c r="BJ37" s="46"/>
      <c r="BK37" s="50"/>
      <c r="BL37" s="50"/>
      <c r="BM37" s="51"/>
      <c r="BN37" s="51"/>
      <c r="BO37" s="51"/>
      <c r="BP37" s="51"/>
      <c r="BQ37" s="51"/>
      <c r="BR37" s="51"/>
      <c r="BS37" s="51"/>
      <c r="BU37" s="46"/>
      <c r="BV37" s="50"/>
      <c r="BW37" s="50"/>
      <c r="BX37" s="51"/>
      <c r="BY37" s="51"/>
      <c r="BZ37" s="51"/>
      <c r="CA37" s="51"/>
      <c r="CB37" s="51"/>
      <c r="CC37" s="51"/>
      <c r="CD37" s="51"/>
    </row>
    <row r="38" spans="3:82" s="47" customFormat="1" x14ac:dyDescent="0.25">
      <c r="C38" s="46" t="str">
        <f t="shared" si="0"/>
        <v>EXPORTA FÁCIL EXPRESSO - 45110 Peso (g)</v>
      </c>
      <c r="D38" s="43"/>
      <c r="E38" s="43" t="s">
        <v>12</v>
      </c>
      <c r="F38" s="49" t="s">
        <v>13</v>
      </c>
      <c r="G38" s="49" t="s">
        <v>14</v>
      </c>
      <c r="H38" s="49" t="s">
        <v>15</v>
      </c>
      <c r="I38" s="49" t="s">
        <v>16</v>
      </c>
      <c r="J38" s="49" t="s">
        <v>17</v>
      </c>
      <c r="K38" s="49" t="s">
        <v>18</v>
      </c>
      <c r="L38" s="49" t="s">
        <v>19</v>
      </c>
      <c r="M38" s="52"/>
      <c r="N38" s="46" t="str">
        <f t="shared" si="1"/>
        <v>EXPORTA FÁCIL STANDARD - 45128 Peso (g)</v>
      </c>
      <c r="O38" s="43"/>
      <c r="P38" s="43" t="s">
        <v>12</v>
      </c>
      <c r="Q38" s="49" t="s">
        <v>13</v>
      </c>
      <c r="R38" s="49" t="s">
        <v>14</v>
      </c>
      <c r="S38" s="49" t="s">
        <v>15</v>
      </c>
      <c r="T38" s="49" t="s">
        <v>16</v>
      </c>
      <c r="U38" s="49" t="s">
        <v>17</v>
      </c>
      <c r="V38" s="49" t="s">
        <v>18</v>
      </c>
      <c r="W38" s="49" t="s">
        <v>19</v>
      </c>
      <c r="Y38" s="46" t="str">
        <f t="shared" si="2"/>
        <v>EXPORTA FÁCIL ECONÔMICO - 45209DIAMANTE 40 a 500</v>
      </c>
      <c r="Z38" s="50" t="s">
        <v>45</v>
      </c>
      <c r="AA38" s="50" t="s">
        <v>22</v>
      </c>
      <c r="AB38" s="51">
        <v>108.65</v>
      </c>
      <c r="AC38" s="51">
        <v>132.75</v>
      </c>
      <c r="AD38" s="51">
        <v>143.69999999999999</v>
      </c>
      <c r="AE38" s="51">
        <v>151</v>
      </c>
      <c r="AF38" s="51">
        <v>158.69999999999999</v>
      </c>
      <c r="AG38" s="51">
        <v>194.9</v>
      </c>
      <c r="AH38" s="51">
        <v>259.35000000000002</v>
      </c>
      <c r="AJ38" s="46" t="str">
        <f t="shared" si="3"/>
        <v>DOCUMENTO INTERNACIONAL EXPRESSO - 45012 Peso (g)</v>
      </c>
      <c r="AK38" s="43"/>
      <c r="AL38" s="43" t="s">
        <v>12</v>
      </c>
      <c r="AM38" s="49" t="s">
        <v>13</v>
      </c>
      <c r="AN38" s="49" t="s">
        <v>14</v>
      </c>
      <c r="AO38" s="49" t="s">
        <v>15</v>
      </c>
      <c r="AP38" s="49" t="s">
        <v>16</v>
      </c>
      <c r="AQ38" s="49" t="s">
        <v>17</v>
      </c>
      <c r="AR38" s="49" t="s">
        <v>18</v>
      </c>
      <c r="AS38" s="49" t="s">
        <v>19</v>
      </c>
      <c r="AU38" s="46" t="str">
        <f t="shared" si="4"/>
        <v>PACKET EXPRESS - 33170OURO4.001 a 4.500</v>
      </c>
      <c r="AV38" s="50" t="s">
        <v>27</v>
      </c>
      <c r="AW38" s="50" t="s">
        <v>50</v>
      </c>
      <c r="AX38" s="51">
        <v>77.47</v>
      </c>
      <c r="AZ38" s="46" t="str">
        <f t="shared" si="5"/>
        <v>PACKET STANDARD  - 33162 Peso (g)</v>
      </c>
      <c r="BA38" s="43"/>
      <c r="BB38" s="43" t="s">
        <v>12</v>
      </c>
      <c r="BC38" s="49" t="s">
        <v>20</v>
      </c>
      <c r="BE38" s="46" t="str">
        <f t="shared" si="6"/>
        <v>PACKET NOVAS FAIXAS - 33227OURO4.001 a 4.500</v>
      </c>
      <c r="BF38" s="50" t="s">
        <v>27</v>
      </c>
      <c r="BG38" s="50" t="s">
        <v>50</v>
      </c>
      <c r="BH38" s="51">
        <v>56.6</v>
      </c>
      <c r="BJ38" s="46"/>
      <c r="BK38" s="43"/>
      <c r="BL38" s="43"/>
      <c r="BM38" s="49"/>
      <c r="BN38" s="49"/>
      <c r="BO38" s="49"/>
      <c r="BP38" s="49"/>
      <c r="BQ38" s="49"/>
      <c r="BR38" s="49"/>
      <c r="BS38" s="49"/>
      <c r="BU38" s="46"/>
      <c r="BV38" s="50"/>
      <c r="BW38" s="50"/>
      <c r="BX38" s="51"/>
      <c r="BY38" s="51"/>
      <c r="BZ38" s="51"/>
      <c r="CA38" s="51"/>
      <c r="CB38" s="51"/>
      <c r="CC38" s="51"/>
      <c r="CD38" s="51"/>
    </row>
    <row r="39" spans="3:82" x14ac:dyDescent="0.25">
      <c r="C39" s="46" t="str">
        <f t="shared" si="0"/>
        <v>EXPORTA FÁCIL EXPRESSO - 45110PLATINUM0 a 500</v>
      </c>
      <c r="D39" s="50" t="s">
        <v>33</v>
      </c>
      <c r="E39" s="50" t="s">
        <v>22</v>
      </c>
      <c r="F39" s="51">
        <v>169.6</v>
      </c>
      <c r="G39" s="51">
        <v>175.8</v>
      </c>
      <c r="H39" s="51">
        <v>204.15</v>
      </c>
      <c r="I39" s="51">
        <v>235.85</v>
      </c>
      <c r="J39" s="51">
        <v>304.39999999999998</v>
      </c>
      <c r="K39" s="51">
        <v>334.9</v>
      </c>
      <c r="L39" s="51">
        <v>405.15</v>
      </c>
      <c r="N39" s="46" t="str">
        <f t="shared" si="1"/>
        <v>EXPORTA FÁCIL STANDARD - 45128PLATINUM0 a 500</v>
      </c>
      <c r="O39" s="50" t="s">
        <v>33</v>
      </c>
      <c r="P39" s="50" t="s">
        <v>22</v>
      </c>
      <c r="Q39" s="51">
        <v>135.69999999999999</v>
      </c>
      <c r="R39" s="51">
        <v>161.69999999999999</v>
      </c>
      <c r="S39" s="51">
        <v>179.65</v>
      </c>
      <c r="T39" s="51">
        <v>188.7</v>
      </c>
      <c r="U39" s="51">
        <v>243.5</v>
      </c>
      <c r="V39" s="51">
        <v>268</v>
      </c>
      <c r="W39" s="51">
        <v>324.14999999999998</v>
      </c>
      <c r="Y39" s="46" t="str">
        <f t="shared" si="2"/>
        <v>EXPORTA FÁCIL ECONÔMICO - 45209DIAMANTE 4501 a 1000</v>
      </c>
      <c r="Z39" s="50" t="s">
        <v>45</v>
      </c>
      <c r="AA39" s="50" t="s">
        <v>28</v>
      </c>
      <c r="AB39" s="51">
        <v>115.2</v>
      </c>
      <c r="AC39" s="51">
        <v>140.25</v>
      </c>
      <c r="AD39" s="51">
        <v>152.5</v>
      </c>
      <c r="AE39" s="51">
        <v>160.15</v>
      </c>
      <c r="AF39" s="51">
        <v>168.45</v>
      </c>
      <c r="AG39" s="51">
        <v>206.75</v>
      </c>
      <c r="AH39" s="51">
        <v>275.14999999999998</v>
      </c>
      <c r="AJ39" s="46" t="str">
        <f t="shared" si="3"/>
        <v>DOCUMENTO INTERNACIONAL EXPRESSO - 45012DIAMANTE 30 a 250</v>
      </c>
      <c r="AK39" s="50" t="s">
        <v>43</v>
      </c>
      <c r="AL39" s="50" t="s">
        <v>23</v>
      </c>
      <c r="AM39" s="51">
        <v>134.19999999999999</v>
      </c>
      <c r="AN39" s="51">
        <v>150</v>
      </c>
      <c r="AO39" s="51">
        <v>171.15</v>
      </c>
      <c r="AP39" s="51">
        <v>180.5</v>
      </c>
      <c r="AQ39" s="51">
        <v>190.1</v>
      </c>
      <c r="AR39" s="51">
        <v>228.6</v>
      </c>
      <c r="AS39" s="51">
        <v>288.39999999999998</v>
      </c>
      <c r="AU39" s="46" t="str">
        <f t="shared" si="4"/>
        <v>PACKET EXPRESS - 33170OURO4.501 a 5.000</v>
      </c>
      <c r="AV39" s="50" t="s">
        <v>27</v>
      </c>
      <c r="AW39" s="50" t="s">
        <v>52</v>
      </c>
      <c r="AX39" s="51">
        <v>81.900000000000006</v>
      </c>
      <c r="AZ39" s="46" t="str">
        <f t="shared" si="5"/>
        <v>PACKET STANDARD  - 33162PLATINUM0 a 500</v>
      </c>
      <c r="BA39" s="50" t="s">
        <v>33</v>
      </c>
      <c r="BB39" s="50" t="s">
        <v>22</v>
      </c>
      <c r="BC39" s="51">
        <v>30.25</v>
      </c>
      <c r="BE39" s="46" t="str">
        <f t="shared" si="6"/>
        <v>PACKET NOVAS FAIXAS - 33227OURO4.501 a 5.000</v>
      </c>
      <c r="BF39" s="50" t="s">
        <v>27</v>
      </c>
      <c r="BG39" s="50" t="s">
        <v>52</v>
      </c>
      <c r="BH39" s="51">
        <v>60.1</v>
      </c>
      <c r="BJ39" s="46"/>
      <c r="BK39" s="50"/>
      <c r="BL39" s="50"/>
      <c r="BM39" s="51"/>
      <c r="BN39" s="51"/>
      <c r="BO39" s="51"/>
      <c r="BP39" s="51"/>
      <c r="BQ39" s="51"/>
      <c r="BR39" s="51"/>
      <c r="BS39" s="51"/>
      <c r="BU39" s="46"/>
      <c r="BV39" s="50"/>
      <c r="BW39" s="50"/>
      <c r="BX39" s="51"/>
      <c r="BY39" s="51"/>
      <c r="BZ39" s="51"/>
      <c r="CA39" s="51"/>
      <c r="CB39" s="51"/>
      <c r="CC39" s="51"/>
      <c r="CD39" s="51"/>
    </row>
    <row r="40" spans="3:82" x14ac:dyDescent="0.25">
      <c r="C40" s="46" t="str">
        <f t="shared" si="0"/>
        <v>EXPORTA FÁCIL EXPRESSO - 45110PLATINUM501 a 1000</v>
      </c>
      <c r="D40" s="50" t="s">
        <v>33</v>
      </c>
      <c r="E40" s="50" t="s">
        <v>28</v>
      </c>
      <c r="F40" s="51">
        <v>179.95</v>
      </c>
      <c r="G40" s="51">
        <v>186.5</v>
      </c>
      <c r="H40" s="51">
        <v>216.55</v>
      </c>
      <c r="I40" s="51">
        <v>250.25</v>
      </c>
      <c r="J40" s="51">
        <v>322.89999999999998</v>
      </c>
      <c r="K40" s="51">
        <v>355.3</v>
      </c>
      <c r="L40" s="51">
        <v>429.9</v>
      </c>
      <c r="N40" s="46" t="str">
        <f t="shared" si="1"/>
        <v>EXPORTA FÁCIL STANDARD - 45128PLATINUM501 a 1000</v>
      </c>
      <c r="O40" s="50" t="s">
        <v>33</v>
      </c>
      <c r="P40" s="50" t="s">
        <v>28</v>
      </c>
      <c r="Q40" s="51">
        <v>143.94999999999999</v>
      </c>
      <c r="R40" s="51">
        <v>171.6</v>
      </c>
      <c r="S40" s="51">
        <v>190.55</v>
      </c>
      <c r="T40" s="51">
        <v>200.2</v>
      </c>
      <c r="U40" s="51">
        <v>258.35000000000002</v>
      </c>
      <c r="V40" s="51">
        <v>284.25</v>
      </c>
      <c r="W40" s="51">
        <v>343.95</v>
      </c>
      <c r="Y40" s="46" t="str">
        <f t="shared" si="2"/>
        <v>EXPORTA FÁCIL ECONÔMICO - 45209DIAMANTE 41001 a 1.500</v>
      </c>
      <c r="Z40" s="50" t="s">
        <v>45</v>
      </c>
      <c r="AA40" s="50" t="s">
        <v>34</v>
      </c>
      <c r="AB40" s="51">
        <v>121.85</v>
      </c>
      <c r="AC40" s="51">
        <v>147.85</v>
      </c>
      <c r="AD40" s="51">
        <v>161.19999999999999</v>
      </c>
      <c r="AE40" s="51">
        <v>169.35</v>
      </c>
      <c r="AF40" s="51">
        <v>178.15</v>
      </c>
      <c r="AG40" s="51">
        <v>218.6</v>
      </c>
      <c r="AH40" s="51">
        <v>291</v>
      </c>
      <c r="AJ40" s="46" t="str">
        <f t="shared" si="3"/>
        <v>DOCUMENTO INTERNACIONAL EXPRESSO - 45012DIAMANTE 3251 a 500</v>
      </c>
      <c r="AK40" s="50" t="s">
        <v>43</v>
      </c>
      <c r="AL40" s="50" t="s">
        <v>29</v>
      </c>
      <c r="AM40" s="51">
        <v>138.5</v>
      </c>
      <c r="AN40" s="51">
        <v>154.6</v>
      </c>
      <c r="AO40" s="51">
        <v>182.3</v>
      </c>
      <c r="AP40" s="51">
        <v>191.65</v>
      </c>
      <c r="AQ40" s="51">
        <v>220.45</v>
      </c>
      <c r="AR40" s="51">
        <v>258.89999999999998</v>
      </c>
      <c r="AS40" s="51">
        <v>331.8</v>
      </c>
      <c r="AU40" s="46" t="str">
        <f t="shared" si="4"/>
        <v>PACKET EXPRESS - 33170OURO1/2 Kg Adicional</v>
      </c>
      <c r="AV40" s="50" t="s">
        <v>27</v>
      </c>
      <c r="AW40" s="50" t="s">
        <v>54</v>
      </c>
      <c r="AX40" s="51">
        <v>4.43</v>
      </c>
      <c r="AZ40" s="46" t="str">
        <f t="shared" si="5"/>
        <v>PACKET STANDARD  - 33162PLATINUM501 a 1000</v>
      </c>
      <c r="BA40" s="50" t="s">
        <v>33</v>
      </c>
      <c r="BB40" s="50" t="s">
        <v>28</v>
      </c>
      <c r="BC40" s="51">
        <v>33.96</v>
      </c>
      <c r="BE40" s="46" t="str">
        <f t="shared" si="6"/>
        <v>PACKET NOVAS FAIXAS - 33227OURO1/2 Kg Adicional</v>
      </c>
      <c r="BF40" s="50" t="s">
        <v>27</v>
      </c>
      <c r="BG40" s="50" t="s">
        <v>54</v>
      </c>
      <c r="BH40" s="51">
        <v>3.5</v>
      </c>
      <c r="BJ40" s="46"/>
      <c r="BK40" s="50"/>
      <c r="BL40" s="50"/>
      <c r="BM40" s="51"/>
      <c r="BN40" s="51"/>
      <c r="BO40" s="51"/>
      <c r="BP40" s="51"/>
      <c r="BQ40" s="51"/>
      <c r="BR40" s="51"/>
      <c r="BS40" s="51"/>
      <c r="BU40" s="46"/>
      <c r="BV40" s="50"/>
      <c r="BW40" s="50"/>
      <c r="BX40" s="51"/>
      <c r="BY40" s="51"/>
      <c r="BZ40" s="51"/>
      <c r="CA40" s="51"/>
      <c r="CB40" s="51"/>
      <c r="CC40" s="51"/>
      <c r="CD40" s="51"/>
    </row>
    <row r="41" spans="3:82" x14ac:dyDescent="0.25">
      <c r="C41" s="46" t="str">
        <f t="shared" si="0"/>
        <v>EXPORTA FÁCIL EXPRESSO - 45110PLATINUM1001 a 1.500</v>
      </c>
      <c r="D41" s="50" t="s">
        <v>33</v>
      </c>
      <c r="E41" s="50" t="s">
        <v>34</v>
      </c>
      <c r="F41" s="51">
        <v>190.3</v>
      </c>
      <c r="G41" s="51">
        <v>197.2</v>
      </c>
      <c r="H41" s="51">
        <v>229.05</v>
      </c>
      <c r="I41" s="51">
        <v>264.55</v>
      </c>
      <c r="J41" s="51">
        <v>341.4</v>
      </c>
      <c r="K41" s="51">
        <v>375.7</v>
      </c>
      <c r="L41" s="51">
        <v>454.55</v>
      </c>
      <c r="N41" s="46" t="str">
        <f t="shared" si="1"/>
        <v>EXPORTA FÁCIL STANDARD - 45128PLATINUM1001 a 1.500</v>
      </c>
      <c r="O41" s="50" t="s">
        <v>33</v>
      </c>
      <c r="P41" s="50" t="s">
        <v>34</v>
      </c>
      <c r="Q41" s="51">
        <v>152.25</v>
      </c>
      <c r="R41" s="51">
        <v>181.45</v>
      </c>
      <c r="S41" s="51">
        <v>201.5</v>
      </c>
      <c r="T41" s="51">
        <v>211.65</v>
      </c>
      <c r="U41" s="51">
        <v>273.2</v>
      </c>
      <c r="V41" s="51">
        <v>300.60000000000002</v>
      </c>
      <c r="W41" s="51">
        <v>363.65</v>
      </c>
      <c r="Y41" s="46" t="str">
        <f t="shared" si="2"/>
        <v>EXPORTA FÁCIL ECONÔMICO - 45209DIAMANTE 41.501 a 2.000</v>
      </c>
      <c r="Z41" s="50" t="s">
        <v>45</v>
      </c>
      <c r="AA41" s="50" t="s">
        <v>38</v>
      </c>
      <c r="AB41" s="51">
        <v>142.9</v>
      </c>
      <c r="AC41" s="51">
        <v>175.4</v>
      </c>
      <c r="AD41" s="51">
        <v>184.35</v>
      </c>
      <c r="AE41" s="51">
        <v>187.65</v>
      </c>
      <c r="AF41" s="51">
        <v>206.85</v>
      </c>
      <c r="AG41" s="51">
        <v>257.60000000000002</v>
      </c>
      <c r="AH41" s="51">
        <v>306.89999999999998</v>
      </c>
      <c r="AJ41" s="46" t="str">
        <f t="shared" si="3"/>
        <v>DOCUMENTO INTERNACIONAL EXPRESSO - 45012DIAMANTE 3501 a 1.000</v>
      </c>
      <c r="AK41" s="50" t="s">
        <v>43</v>
      </c>
      <c r="AL41" s="50" t="s">
        <v>35</v>
      </c>
      <c r="AM41" s="51">
        <v>147.19999999999999</v>
      </c>
      <c r="AN41" s="51">
        <v>163.95</v>
      </c>
      <c r="AO41" s="51">
        <v>204.5</v>
      </c>
      <c r="AP41" s="51">
        <v>213.85</v>
      </c>
      <c r="AQ41" s="51">
        <v>280.89999999999998</v>
      </c>
      <c r="AR41" s="51">
        <v>319.39999999999998</v>
      </c>
      <c r="AS41" s="51">
        <v>418.5</v>
      </c>
      <c r="AU41" s="46" t="str">
        <f t="shared" si="4"/>
        <v>PACKET EXPRESS - 33170 Peso (g)</v>
      </c>
      <c r="AV41" s="43"/>
      <c r="AW41" s="43" t="s">
        <v>12</v>
      </c>
      <c r="AX41" s="49" t="s">
        <v>20</v>
      </c>
      <c r="AZ41" s="46" t="str">
        <f t="shared" si="5"/>
        <v>PACKET STANDARD  - 33162PLATINUM1001 a 1.500</v>
      </c>
      <c r="BA41" s="50" t="s">
        <v>33</v>
      </c>
      <c r="BB41" s="50" t="s">
        <v>34</v>
      </c>
      <c r="BC41" s="51">
        <v>37.659999999999997</v>
      </c>
      <c r="BE41" s="46" t="str">
        <f t="shared" si="6"/>
        <v>PACKET NOVAS FAIXAS - 33227 Peso (g)</v>
      </c>
      <c r="BF41" s="43"/>
      <c r="BG41" s="43" t="s">
        <v>12</v>
      </c>
      <c r="BH41" s="49" t="s">
        <v>20</v>
      </c>
      <c r="BJ41" s="46"/>
      <c r="BK41" s="50"/>
      <c r="BL41" s="50"/>
      <c r="BM41" s="51"/>
      <c r="BN41" s="51"/>
      <c r="BO41" s="51"/>
      <c r="BP41" s="51"/>
      <c r="BQ41" s="51"/>
      <c r="BR41" s="51"/>
      <c r="BS41" s="51"/>
      <c r="BU41" s="46"/>
      <c r="BV41" s="43"/>
      <c r="BW41" s="43"/>
      <c r="BX41" s="49"/>
      <c r="BY41" s="49"/>
      <c r="BZ41" s="49"/>
      <c r="CA41" s="49"/>
      <c r="CB41" s="49"/>
      <c r="CC41" s="49"/>
      <c r="CD41" s="49"/>
    </row>
    <row r="42" spans="3:82" x14ac:dyDescent="0.25">
      <c r="C42" s="46" t="str">
        <f t="shared" si="0"/>
        <v>EXPORTA FÁCIL EXPRESSO - 45110PLATINUM1.501 a 2.000</v>
      </c>
      <c r="D42" s="50" t="s">
        <v>33</v>
      </c>
      <c r="E42" s="50" t="s">
        <v>38</v>
      </c>
      <c r="F42" s="51">
        <v>200.7</v>
      </c>
      <c r="G42" s="51">
        <v>208</v>
      </c>
      <c r="H42" s="51">
        <v>241.55</v>
      </c>
      <c r="I42" s="51">
        <v>279.10000000000002</v>
      </c>
      <c r="J42" s="51">
        <v>360.25</v>
      </c>
      <c r="K42" s="51">
        <v>396.3</v>
      </c>
      <c r="L42" s="51">
        <v>479.45</v>
      </c>
      <c r="N42" s="46" t="str">
        <f t="shared" si="1"/>
        <v>EXPORTA FÁCIL STANDARD - 45128PLATINUM1.501 a 2.000</v>
      </c>
      <c r="O42" s="50" t="s">
        <v>33</v>
      </c>
      <c r="P42" s="50" t="s">
        <v>38</v>
      </c>
      <c r="Q42" s="51">
        <v>160.65</v>
      </c>
      <c r="R42" s="51">
        <v>191.35</v>
      </c>
      <c r="S42" s="51">
        <v>212.6</v>
      </c>
      <c r="T42" s="51">
        <v>223.25</v>
      </c>
      <c r="U42" s="51">
        <v>288.2</v>
      </c>
      <c r="V42" s="51">
        <v>317.05</v>
      </c>
      <c r="W42" s="51">
        <v>383.65</v>
      </c>
      <c r="Y42" s="46" t="str">
        <f t="shared" si="2"/>
        <v>EXPORTA FÁCIL ECONÔMICO - 45209 Peso (g)</v>
      </c>
      <c r="Z42" s="43"/>
      <c r="AA42" s="43" t="s">
        <v>12</v>
      </c>
      <c r="AB42" s="49" t="s">
        <v>13</v>
      </c>
      <c r="AC42" s="49" t="s">
        <v>14</v>
      </c>
      <c r="AD42" s="49" t="s">
        <v>15</v>
      </c>
      <c r="AE42" s="49" t="s">
        <v>16</v>
      </c>
      <c r="AF42" s="49" t="s">
        <v>17</v>
      </c>
      <c r="AG42" s="49" t="s">
        <v>18</v>
      </c>
      <c r="AH42" s="49" t="s">
        <v>19</v>
      </c>
      <c r="AJ42" s="46" t="str">
        <f t="shared" si="3"/>
        <v>DOCUMENTO INTERNACIONAL EXPRESSO - 45012DIAMANTE 31.001 a 1.500</v>
      </c>
      <c r="AK42" s="50" t="s">
        <v>43</v>
      </c>
      <c r="AL42" s="50" t="s">
        <v>39</v>
      </c>
      <c r="AM42" s="51">
        <v>157.80000000000001</v>
      </c>
      <c r="AN42" s="51">
        <v>174.45</v>
      </c>
      <c r="AO42" s="51">
        <v>228.85</v>
      </c>
      <c r="AP42" s="51">
        <v>238.2</v>
      </c>
      <c r="AQ42" s="51">
        <v>344.3</v>
      </c>
      <c r="AR42" s="51">
        <v>382.8</v>
      </c>
      <c r="AS42" s="51">
        <v>508.3</v>
      </c>
      <c r="AU42" s="46" t="str">
        <f t="shared" si="4"/>
        <v>PACKET EXPRESS - 33170PLATINUM0 a 300</v>
      </c>
      <c r="AV42" s="50" t="s">
        <v>33</v>
      </c>
      <c r="AW42" s="50" t="s">
        <v>24</v>
      </c>
      <c r="AX42" s="51">
        <v>40.29</v>
      </c>
      <c r="AZ42" s="46" t="str">
        <f t="shared" si="5"/>
        <v>PACKET STANDARD  - 33162PLATINUM1.501 a 2.000</v>
      </c>
      <c r="BA42" s="50" t="s">
        <v>33</v>
      </c>
      <c r="BB42" s="50" t="s">
        <v>38</v>
      </c>
      <c r="BC42" s="51">
        <v>41.36</v>
      </c>
      <c r="BE42" s="46" t="str">
        <f t="shared" si="6"/>
        <v>PACKET NOVAS FAIXAS - 33227PLATINUM0 a 200</v>
      </c>
      <c r="BF42" s="50" t="s">
        <v>33</v>
      </c>
      <c r="BG42" s="50" t="s">
        <v>25</v>
      </c>
      <c r="BH42" s="51">
        <v>19.3</v>
      </c>
      <c r="BJ42" s="46"/>
      <c r="BK42" s="50"/>
      <c r="BL42" s="50"/>
      <c r="BM42" s="51"/>
      <c r="BN42" s="51"/>
      <c r="BO42" s="51"/>
      <c r="BP42" s="51"/>
      <c r="BQ42" s="51"/>
      <c r="BR42" s="51"/>
      <c r="BS42" s="51"/>
      <c r="BU42" s="46"/>
      <c r="BV42" s="50"/>
      <c r="BW42" s="50"/>
      <c r="BX42" s="51"/>
      <c r="BY42" s="51"/>
      <c r="BZ42" s="51"/>
      <c r="CA42" s="51"/>
      <c r="CB42" s="51"/>
      <c r="CC42" s="51"/>
      <c r="CD42" s="51"/>
    </row>
    <row r="43" spans="3:82" x14ac:dyDescent="0.25">
      <c r="C43" s="46" t="str">
        <f t="shared" si="0"/>
        <v>EXPORTA FÁCIL EXPRESSO - 45110PLATINUM2.001 a 2.500</v>
      </c>
      <c r="D43" s="50" t="s">
        <v>33</v>
      </c>
      <c r="E43" s="50" t="s">
        <v>42</v>
      </c>
      <c r="F43" s="51">
        <v>211.1</v>
      </c>
      <c r="G43" s="51">
        <v>218.7</v>
      </c>
      <c r="H43" s="51">
        <v>254.05</v>
      </c>
      <c r="I43" s="51">
        <v>293.55</v>
      </c>
      <c r="J43" s="51">
        <v>378.75</v>
      </c>
      <c r="K43" s="51">
        <v>416.7</v>
      </c>
      <c r="L43" s="51">
        <v>504.2</v>
      </c>
      <c r="N43" s="46" t="str">
        <f t="shared" si="1"/>
        <v>EXPORTA FÁCIL STANDARD - 45128PLATINUM2.001 a 2.500</v>
      </c>
      <c r="O43" s="50" t="s">
        <v>33</v>
      </c>
      <c r="P43" s="50" t="s">
        <v>42</v>
      </c>
      <c r="Q43" s="51">
        <v>168.85</v>
      </c>
      <c r="R43" s="51">
        <v>201.25</v>
      </c>
      <c r="S43" s="51">
        <v>223.55</v>
      </c>
      <c r="T43" s="51">
        <v>234.8</v>
      </c>
      <c r="U43" s="51">
        <v>303.05</v>
      </c>
      <c r="V43" s="51">
        <v>333.45</v>
      </c>
      <c r="W43" s="51">
        <v>403.4</v>
      </c>
      <c r="Y43" s="46" t="str">
        <f t="shared" si="2"/>
        <v>EXPORTA FÁCIL ECONÔMICO - 45209INFINITE 10 a 500</v>
      </c>
      <c r="Z43" s="50" t="s">
        <v>47</v>
      </c>
      <c r="AA43" s="50" t="s">
        <v>22</v>
      </c>
      <c r="AB43" s="51">
        <v>108.65</v>
      </c>
      <c r="AC43" s="51">
        <v>132.75</v>
      </c>
      <c r="AD43" s="51">
        <v>143.69999999999999</v>
      </c>
      <c r="AE43" s="51">
        <v>151</v>
      </c>
      <c r="AF43" s="51">
        <v>158.69999999999999</v>
      </c>
      <c r="AG43" s="51">
        <v>194.9</v>
      </c>
      <c r="AH43" s="51">
        <v>259.35000000000002</v>
      </c>
      <c r="AJ43" s="46" t="str">
        <f t="shared" si="3"/>
        <v>DOCUMENTO INTERNACIONAL EXPRESSO - 45012DIAMANTE 31.501 a 2.000</v>
      </c>
      <c r="AK43" s="50" t="s">
        <v>43</v>
      </c>
      <c r="AL43" s="50" t="s">
        <v>38</v>
      </c>
      <c r="AM43" s="51">
        <v>166.55</v>
      </c>
      <c r="AN43" s="51">
        <v>183.7</v>
      </c>
      <c r="AO43" s="51">
        <v>251.05</v>
      </c>
      <c r="AP43" s="51">
        <v>260.39999999999998</v>
      </c>
      <c r="AQ43" s="51">
        <v>404.85</v>
      </c>
      <c r="AR43" s="51">
        <v>443.3</v>
      </c>
      <c r="AS43" s="51">
        <v>595</v>
      </c>
      <c r="AU43" s="46" t="str">
        <f t="shared" si="4"/>
        <v>PACKET EXPRESS - 33170PLATINUM301 a 500</v>
      </c>
      <c r="AV43" s="50" t="s">
        <v>33</v>
      </c>
      <c r="AW43" s="50" t="s">
        <v>30</v>
      </c>
      <c r="AX43" s="51">
        <v>42.06</v>
      </c>
      <c r="AZ43" s="46" t="str">
        <f t="shared" si="5"/>
        <v>PACKET STANDARD  - 33162PLATINUM2.001 a 2.500</v>
      </c>
      <c r="BA43" s="50" t="s">
        <v>33</v>
      </c>
      <c r="BB43" s="50" t="s">
        <v>42</v>
      </c>
      <c r="BC43" s="51">
        <v>45.06</v>
      </c>
      <c r="BE43" s="46" t="str">
        <f t="shared" si="6"/>
        <v>PACKET NOVAS FAIXAS - 33227PLATINUM201 a 500</v>
      </c>
      <c r="BF43" s="50" t="s">
        <v>33</v>
      </c>
      <c r="BG43" s="50" t="s">
        <v>31</v>
      </c>
      <c r="BH43" s="51">
        <v>28.6</v>
      </c>
      <c r="BJ43" s="46"/>
      <c r="BK43" s="50"/>
      <c r="BL43" s="50"/>
      <c r="BM43" s="51"/>
      <c r="BN43" s="51"/>
      <c r="BO43" s="51"/>
      <c r="BP43" s="51"/>
      <c r="BQ43" s="51"/>
      <c r="BR43" s="51"/>
      <c r="BS43" s="51"/>
      <c r="BU43" s="46"/>
      <c r="BV43" s="50"/>
      <c r="BW43" s="50"/>
      <c r="BX43" s="51"/>
      <c r="BY43" s="51"/>
      <c r="BZ43" s="51"/>
      <c r="CA43" s="51"/>
      <c r="CB43" s="51"/>
      <c r="CC43" s="51"/>
      <c r="CD43" s="51"/>
    </row>
    <row r="44" spans="3:82" x14ac:dyDescent="0.25">
      <c r="C44" s="46" t="str">
        <f t="shared" si="0"/>
        <v>EXPORTA FÁCIL EXPRESSO - 45110PLATINUM2.501 a 3.000</v>
      </c>
      <c r="D44" s="50" t="s">
        <v>33</v>
      </c>
      <c r="E44" s="50" t="s">
        <v>44</v>
      </c>
      <c r="F44" s="51">
        <v>221.4</v>
      </c>
      <c r="G44" s="51">
        <v>229.5</v>
      </c>
      <c r="H44" s="51">
        <v>266.45</v>
      </c>
      <c r="I44" s="51">
        <v>307.8</v>
      </c>
      <c r="J44" s="51">
        <v>397.25</v>
      </c>
      <c r="K44" s="51">
        <v>437.2</v>
      </c>
      <c r="L44" s="51">
        <v>528.95000000000005</v>
      </c>
      <c r="N44" s="46" t="str">
        <f t="shared" si="1"/>
        <v>EXPORTA FÁCIL STANDARD - 45128PLATINUM2.501 a 3.000</v>
      </c>
      <c r="O44" s="50" t="s">
        <v>33</v>
      </c>
      <c r="P44" s="50" t="s">
        <v>44</v>
      </c>
      <c r="Q44" s="51">
        <v>177.15</v>
      </c>
      <c r="R44" s="51">
        <v>211.15</v>
      </c>
      <c r="S44" s="51">
        <v>234.55</v>
      </c>
      <c r="T44" s="51">
        <v>246.3</v>
      </c>
      <c r="U44" s="51">
        <v>317.89999999999998</v>
      </c>
      <c r="V44" s="51">
        <v>349.7</v>
      </c>
      <c r="W44" s="51">
        <v>423.15</v>
      </c>
      <c r="Y44" s="46" t="str">
        <f t="shared" si="2"/>
        <v>EXPORTA FÁCIL ECONÔMICO - 45209INFINITE 1501 a 1000</v>
      </c>
      <c r="Z44" s="50" t="s">
        <v>47</v>
      </c>
      <c r="AA44" s="50" t="s">
        <v>28</v>
      </c>
      <c r="AB44" s="51">
        <v>115.2</v>
      </c>
      <c r="AC44" s="51">
        <v>140.25</v>
      </c>
      <c r="AD44" s="51">
        <v>152.5</v>
      </c>
      <c r="AE44" s="51">
        <v>160.15</v>
      </c>
      <c r="AF44" s="51">
        <v>168.45</v>
      </c>
      <c r="AG44" s="51">
        <v>206.75</v>
      </c>
      <c r="AH44" s="51">
        <v>275.14999999999998</v>
      </c>
      <c r="AJ44" s="46" t="str">
        <f t="shared" si="3"/>
        <v>DOCUMENTO INTERNACIONAL EXPRESSO - 45012 Peso (g)</v>
      </c>
      <c r="AK44" s="43"/>
      <c r="AL44" s="43" t="s">
        <v>12</v>
      </c>
      <c r="AM44" s="49" t="s">
        <v>13</v>
      </c>
      <c r="AN44" s="49" t="s">
        <v>14</v>
      </c>
      <c r="AO44" s="49" t="s">
        <v>15</v>
      </c>
      <c r="AP44" s="49" t="s">
        <v>16</v>
      </c>
      <c r="AQ44" s="49" t="s">
        <v>17</v>
      </c>
      <c r="AR44" s="49" t="s">
        <v>18</v>
      </c>
      <c r="AS44" s="49" t="s">
        <v>19</v>
      </c>
      <c r="AU44" s="46" t="str">
        <f t="shared" si="4"/>
        <v>PACKET EXPRESS - 33170PLATINUM501 a 1000</v>
      </c>
      <c r="AV44" s="50" t="s">
        <v>33</v>
      </c>
      <c r="AW44" s="50" t="s">
        <v>28</v>
      </c>
      <c r="AX44" s="51">
        <v>46.48</v>
      </c>
      <c r="AZ44" s="46" t="str">
        <f t="shared" si="5"/>
        <v>PACKET STANDARD  - 33162PLATINUM2.501 a 3.000</v>
      </c>
      <c r="BA44" s="50" t="s">
        <v>33</v>
      </c>
      <c r="BB44" s="50" t="s">
        <v>44</v>
      </c>
      <c r="BC44" s="51">
        <v>48.77</v>
      </c>
      <c r="BE44" s="46" t="str">
        <f t="shared" si="6"/>
        <v>PACKET NOVAS FAIXAS - 33227PLATINUM501 a 1000</v>
      </c>
      <c r="BF44" s="50" t="s">
        <v>33</v>
      </c>
      <c r="BG44" s="50" t="s">
        <v>28</v>
      </c>
      <c r="BH44" s="51">
        <v>32.1</v>
      </c>
      <c r="BJ44" s="46"/>
      <c r="BK44" s="50"/>
      <c r="BL44" s="50"/>
      <c r="BM44" s="51"/>
      <c r="BN44" s="51"/>
      <c r="BO44" s="51"/>
      <c r="BP44" s="51"/>
      <c r="BQ44" s="51"/>
      <c r="BR44" s="51"/>
      <c r="BS44" s="51"/>
      <c r="BU44" s="46"/>
      <c r="BV44" s="50"/>
      <c r="BW44" s="50"/>
      <c r="BX44" s="51"/>
      <c r="BY44" s="51"/>
      <c r="BZ44" s="51"/>
      <c r="CA44" s="51"/>
      <c r="CB44" s="51"/>
      <c r="CC44" s="51"/>
      <c r="CD44" s="51"/>
    </row>
    <row r="45" spans="3:82" x14ac:dyDescent="0.25">
      <c r="C45" s="46" t="str">
        <f t="shared" si="0"/>
        <v>EXPORTA FÁCIL EXPRESSO - 45110PLATINUM3.001 a 3.500</v>
      </c>
      <c r="D45" s="50" t="s">
        <v>33</v>
      </c>
      <c r="E45" s="50" t="s">
        <v>46</v>
      </c>
      <c r="F45" s="51">
        <v>231.8</v>
      </c>
      <c r="G45" s="51">
        <v>240.25</v>
      </c>
      <c r="H45" s="51">
        <v>279.05</v>
      </c>
      <c r="I45" s="51">
        <v>322.39999999999998</v>
      </c>
      <c r="J45" s="51">
        <v>415.95</v>
      </c>
      <c r="K45" s="51">
        <v>457.8</v>
      </c>
      <c r="L45" s="51">
        <v>553.85</v>
      </c>
      <c r="N45" s="46" t="str">
        <f t="shared" si="1"/>
        <v>EXPORTA FÁCIL STANDARD - 45128PLATINUM3.001 a 3.500</v>
      </c>
      <c r="O45" s="50" t="s">
        <v>33</v>
      </c>
      <c r="P45" s="50" t="s">
        <v>46</v>
      </c>
      <c r="Q45" s="51">
        <v>185.55</v>
      </c>
      <c r="R45" s="51">
        <v>221</v>
      </c>
      <c r="S45" s="51">
        <v>245.5</v>
      </c>
      <c r="T45" s="51">
        <v>257.89999999999998</v>
      </c>
      <c r="U45" s="51">
        <v>332.8</v>
      </c>
      <c r="V45" s="51">
        <v>366.25</v>
      </c>
      <c r="W45" s="51">
        <v>443.05</v>
      </c>
      <c r="Y45" s="46" t="str">
        <f t="shared" si="2"/>
        <v>EXPORTA FÁCIL ECONÔMICO - 45209INFINITE 11001 a 1.500</v>
      </c>
      <c r="Z45" s="50" t="s">
        <v>47</v>
      </c>
      <c r="AA45" s="50" t="s">
        <v>34</v>
      </c>
      <c r="AB45" s="51">
        <v>121.85</v>
      </c>
      <c r="AC45" s="51">
        <v>147.85</v>
      </c>
      <c r="AD45" s="51">
        <v>161.19999999999999</v>
      </c>
      <c r="AE45" s="51">
        <v>169.35</v>
      </c>
      <c r="AF45" s="51">
        <v>178.15</v>
      </c>
      <c r="AG45" s="51">
        <v>218.6</v>
      </c>
      <c r="AH45" s="51">
        <v>291</v>
      </c>
      <c r="AJ45" s="46" t="str">
        <f t="shared" si="3"/>
        <v>DOCUMENTO INTERNACIONAL EXPRESSO - 45012DIAMANTE 40 a 250</v>
      </c>
      <c r="AK45" s="50" t="s">
        <v>45</v>
      </c>
      <c r="AL45" s="50" t="s">
        <v>23</v>
      </c>
      <c r="AM45" s="51">
        <v>134.19999999999999</v>
      </c>
      <c r="AN45" s="51">
        <v>150</v>
      </c>
      <c r="AO45" s="51">
        <v>171.15</v>
      </c>
      <c r="AP45" s="51">
        <v>180.5</v>
      </c>
      <c r="AQ45" s="51">
        <v>190.1</v>
      </c>
      <c r="AR45" s="51">
        <v>228.6</v>
      </c>
      <c r="AS45" s="51">
        <v>288.39999999999998</v>
      </c>
      <c r="AU45" s="46" t="str">
        <f t="shared" si="4"/>
        <v>PACKET EXPRESS - 33170PLATINUM1001 a 1.500</v>
      </c>
      <c r="AV45" s="50" t="s">
        <v>33</v>
      </c>
      <c r="AW45" s="50" t="s">
        <v>34</v>
      </c>
      <c r="AX45" s="51">
        <v>50.91</v>
      </c>
      <c r="AZ45" s="46" t="str">
        <f t="shared" si="5"/>
        <v>PACKET STANDARD  - 33162PLATINUM3.001 a 3.500</v>
      </c>
      <c r="BA45" s="50" t="s">
        <v>33</v>
      </c>
      <c r="BB45" s="50" t="s">
        <v>46</v>
      </c>
      <c r="BC45" s="51">
        <v>52.47</v>
      </c>
      <c r="BE45" s="46" t="str">
        <f t="shared" si="6"/>
        <v>PACKET NOVAS FAIXAS - 33227PLATINUM1001 a 1.500</v>
      </c>
      <c r="BF45" s="50" t="s">
        <v>33</v>
      </c>
      <c r="BG45" s="50" t="s">
        <v>34</v>
      </c>
      <c r="BH45" s="51">
        <v>35.6</v>
      </c>
      <c r="BJ45" s="46"/>
      <c r="BK45" s="50"/>
      <c r="BL45" s="50"/>
      <c r="BM45" s="51"/>
      <c r="BN45" s="51"/>
      <c r="BO45" s="51"/>
      <c r="BP45" s="51"/>
      <c r="BQ45" s="51"/>
      <c r="BR45" s="51"/>
      <c r="BS45" s="51"/>
      <c r="BU45" s="46"/>
      <c r="BV45" s="50"/>
      <c r="BW45" s="50"/>
      <c r="BX45" s="51"/>
      <c r="BY45" s="51"/>
      <c r="BZ45" s="51"/>
      <c r="CA45" s="51"/>
      <c r="CB45" s="51"/>
      <c r="CC45" s="51"/>
      <c r="CD45" s="51"/>
    </row>
    <row r="46" spans="3:82" x14ac:dyDescent="0.25">
      <c r="C46" s="46" t="str">
        <f t="shared" si="0"/>
        <v>EXPORTA FÁCIL EXPRESSO - 45110PLATINUM3.501 a 4.000</v>
      </c>
      <c r="D46" s="50" t="s">
        <v>33</v>
      </c>
      <c r="E46" s="50" t="s">
        <v>48</v>
      </c>
      <c r="F46" s="51">
        <v>242.2</v>
      </c>
      <c r="G46" s="51">
        <v>251</v>
      </c>
      <c r="H46" s="51">
        <v>291.45</v>
      </c>
      <c r="I46" s="51">
        <v>336.75</v>
      </c>
      <c r="J46" s="51">
        <v>434.6</v>
      </c>
      <c r="K46" s="51">
        <v>478.2</v>
      </c>
      <c r="L46" s="51">
        <v>578.54999999999995</v>
      </c>
      <c r="N46" s="46" t="str">
        <f t="shared" si="1"/>
        <v>EXPORTA FÁCIL STANDARD - 45128PLATINUM3.501 a 4.000</v>
      </c>
      <c r="O46" s="50" t="s">
        <v>33</v>
      </c>
      <c r="P46" s="50" t="s">
        <v>48</v>
      </c>
      <c r="Q46" s="51">
        <v>193.8</v>
      </c>
      <c r="R46" s="51">
        <v>230.9</v>
      </c>
      <c r="S46" s="51">
        <v>256.45</v>
      </c>
      <c r="T46" s="51">
        <v>269.45</v>
      </c>
      <c r="U46" s="51">
        <v>347.65</v>
      </c>
      <c r="V46" s="51">
        <v>382.5</v>
      </c>
      <c r="W46" s="51">
        <v>462.85</v>
      </c>
      <c r="Y46" s="46" t="str">
        <f t="shared" si="2"/>
        <v>EXPORTA FÁCIL ECONÔMICO - 45209INFINITE 11.501 a 2.000</v>
      </c>
      <c r="Z46" s="50" t="s">
        <v>47</v>
      </c>
      <c r="AA46" s="50" t="s">
        <v>38</v>
      </c>
      <c r="AB46" s="51">
        <v>142.9</v>
      </c>
      <c r="AC46" s="51">
        <v>175.4</v>
      </c>
      <c r="AD46" s="51">
        <v>184.35</v>
      </c>
      <c r="AE46" s="51">
        <v>187.65</v>
      </c>
      <c r="AF46" s="51">
        <v>206.85</v>
      </c>
      <c r="AG46" s="51">
        <v>257.60000000000002</v>
      </c>
      <c r="AH46" s="51">
        <v>306.89999999999998</v>
      </c>
      <c r="AJ46" s="46" t="str">
        <f t="shared" si="3"/>
        <v>DOCUMENTO INTERNACIONAL EXPRESSO - 45012DIAMANTE 4251 a 500</v>
      </c>
      <c r="AK46" s="50" t="s">
        <v>45</v>
      </c>
      <c r="AL46" s="50" t="s">
        <v>29</v>
      </c>
      <c r="AM46" s="51">
        <v>138.5</v>
      </c>
      <c r="AN46" s="51">
        <v>154.6</v>
      </c>
      <c r="AO46" s="51">
        <v>182.3</v>
      </c>
      <c r="AP46" s="51">
        <v>191.65</v>
      </c>
      <c r="AQ46" s="51">
        <v>220.45</v>
      </c>
      <c r="AR46" s="51">
        <v>258.89999999999998</v>
      </c>
      <c r="AS46" s="51">
        <v>331.8</v>
      </c>
      <c r="AU46" s="46" t="str">
        <f t="shared" si="4"/>
        <v>PACKET EXPRESS - 33170PLATINUM1.501 a 2.000</v>
      </c>
      <c r="AV46" s="50" t="s">
        <v>33</v>
      </c>
      <c r="AW46" s="50" t="s">
        <v>38</v>
      </c>
      <c r="AX46" s="51">
        <v>55.33</v>
      </c>
      <c r="AZ46" s="46" t="str">
        <f t="shared" si="5"/>
        <v>PACKET STANDARD  - 33162PLATINUM3.501 a 4.000</v>
      </c>
      <c r="BA46" s="50" t="s">
        <v>33</v>
      </c>
      <c r="BB46" s="50" t="s">
        <v>48</v>
      </c>
      <c r="BC46" s="51">
        <v>56.17</v>
      </c>
      <c r="BE46" s="46" t="str">
        <f t="shared" si="6"/>
        <v>PACKET NOVAS FAIXAS - 33227PLATINUM1.501 a 2.000</v>
      </c>
      <c r="BF46" s="50" t="s">
        <v>33</v>
      </c>
      <c r="BG46" s="50" t="s">
        <v>38</v>
      </c>
      <c r="BH46" s="51">
        <v>39.1</v>
      </c>
      <c r="BJ46" s="46"/>
      <c r="BK46" s="50"/>
      <c r="BL46" s="50"/>
      <c r="BM46" s="51"/>
      <c r="BN46" s="51"/>
      <c r="BO46" s="51"/>
      <c r="BP46" s="51"/>
      <c r="BQ46" s="51"/>
      <c r="BR46" s="51"/>
      <c r="BS46" s="51"/>
      <c r="BU46" s="46"/>
      <c r="BV46" s="43"/>
      <c r="BW46" s="43"/>
      <c r="BX46" s="49"/>
      <c r="BY46" s="49"/>
      <c r="BZ46" s="49"/>
      <c r="CA46" s="49"/>
      <c r="CB46" s="49"/>
      <c r="CC46" s="49"/>
      <c r="CD46" s="49"/>
    </row>
    <row r="47" spans="3:82" x14ac:dyDescent="0.25">
      <c r="C47" s="46" t="str">
        <f t="shared" si="0"/>
        <v>EXPORTA FÁCIL EXPRESSO - 45110PLATINUM4.001 a 4.500</v>
      </c>
      <c r="D47" s="50" t="s">
        <v>33</v>
      </c>
      <c r="E47" s="50" t="s">
        <v>50</v>
      </c>
      <c r="F47" s="51">
        <v>261.95</v>
      </c>
      <c r="G47" s="51">
        <v>274.35000000000002</v>
      </c>
      <c r="H47" s="51">
        <v>316.60000000000002</v>
      </c>
      <c r="I47" s="51">
        <v>363.75</v>
      </c>
      <c r="J47" s="51">
        <v>469.65</v>
      </c>
      <c r="K47" s="51">
        <v>516.85</v>
      </c>
      <c r="L47" s="51">
        <v>625.29999999999995</v>
      </c>
      <c r="N47" s="46" t="str">
        <f t="shared" si="1"/>
        <v>EXPORTA FÁCIL STANDARD - 45128PLATINUM4.001 a 4.500</v>
      </c>
      <c r="O47" s="50" t="s">
        <v>33</v>
      </c>
      <c r="P47" s="50" t="s">
        <v>50</v>
      </c>
      <c r="Q47" s="51">
        <v>208.2</v>
      </c>
      <c r="R47" s="51">
        <v>248</v>
      </c>
      <c r="S47" s="51">
        <v>275.35000000000002</v>
      </c>
      <c r="T47" s="51">
        <v>290.10000000000002</v>
      </c>
      <c r="U47" s="51">
        <v>372.85</v>
      </c>
      <c r="V47" s="51">
        <v>410.4</v>
      </c>
      <c r="W47" s="51">
        <v>496.95</v>
      </c>
      <c r="Y47" s="46" t="str">
        <f t="shared" si="2"/>
        <v>EXPORTA FÁCIL ECONÔMICO - 45209 Peso (g)</v>
      </c>
      <c r="Z47" s="43"/>
      <c r="AA47" s="43" t="s">
        <v>12</v>
      </c>
      <c r="AB47" s="49" t="s">
        <v>13</v>
      </c>
      <c r="AC47" s="49" t="s">
        <v>14</v>
      </c>
      <c r="AD47" s="49" t="s">
        <v>15</v>
      </c>
      <c r="AE47" s="49" t="s">
        <v>16</v>
      </c>
      <c r="AF47" s="49" t="s">
        <v>17</v>
      </c>
      <c r="AG47" s="49" t="s">
        <v>18</v>
      </c>
      <c r="AH47" s="49" t="s">
        <v>19</v>
      </c>
      <c r="AJ47" s="46" t="str">
        <f t="shared" si="3"/>
        <v>DOCUMENTO INTERNACIONAL EXPRESSO - 45012DIAMANTE 4501 a 1.000</v>
      </c>
      <c r="AK47" s="50" t="s">
        <v>45</v>
      </c>
      <c r="AL47" s="50" t="s">
        <v>35</v>
      </c>
      <c r="AM47" s="51">
        <v>147.19999999999999</v>
      </c>
      <c r="AN47" s="51">
        <v>163.95</v>
      </c>
      <c r="AO47" s="51">
        <v>204.5</v>
      </c>
      <c r="AP47" s="51">
        <v>213.85</v>
      </c>
      <c r="AQ47" s="51">
        <v>280.89999999999998</v>
      </c>
      <c r="AR47" s="51">
        <v>319.39999999999998</v>
      </c>
      <c r="AS47" s="51">
        <v>418.5</v>
      </c>
      <c r="AU47" s="46" t="str">
        <f t="shared" si="4"/>
        <v>PACKET EXPRESS - 33170PLATINUM2.001 a 2.500</v>
      </c>
      <c r="AV47" s="50" t="s">
        <v>33</v>
      </c>
      <c r="AW47" s="50" t="s">
        <v>42</v>
      </c>
      <c r="AX47" s="51">
        <v>59.76</v>
      </c>
      <c r="AZ47" s="46" t="str">
        <f t="shared" si="5"/>
        <v>PACKET STANDARD  - 33162PLATINUM4.001 a 4.500</v>
      </c>
      <c r="BA47" s="50" t="s">
        <v>33</v>
      </c>
      <c r="BB47" s="50" t="s">
        <v>50</v>
      </c>
      <c r="BC47" s="51">
        <v>59.87</v>
      </c>
      <c r="BE47" s="46" t="str">
        <f t="shared" si="6"/>
        <v>PACKET NOVAS FAIXAS - 33227PLATINUM2.001 a 2.500</v>
      </c>
      <c r="BF47" s="50" t="s">
        <v>33</v>
      </c>
      <c r="BG47" s="50" t="s">
        <v>42</v>
      </c>
      <c r="BH47" s="51">
        <v>42.6</v>
      </c>
      <c r="BJ47" s="46"/>
      <c r="BK47" s="50"/>
      <c r="BL47" s="50"/>
      <c r="BM47" s="51"/>
      <c r="BN47" s="51"/>
      <c r="BO47" s="51"/>
      <c r="BP47" s="51"/>
      <c r="BQ47" s="51"/>
      <c r="BR47" s="51"/>
      <c r="BS47" s="51"/>
      <c r="BU47" s="46"/>
      <c r="BV47" s="50"/>
      <c r="BW47" s="50"/>
      <c r="BX47" s="51"/>
      <c r="BY47" s="51"/>
      <c r="BZ47" s="51"/>
      <c r="CA47" s="51"/>
      <c r="CB47" s="51"/>
      <c r="CC47" s="51"/>
      <c r="CD47" s="51"/>
    </row>
    <row r="48" spans="3:82" x14ac:dyDescent="0.25">
      <c r="C48" s="46" t="str">
        <f t="shared" si="0"/>
        <v>EXPORTA FÁCIL EXPRESSO - 45110PLATINUM4.501 a 5.000</v>
      </c>
      <c r="D48" s="50" t="s">
        <v>33</v>
      </c>
      <c r="E48" s="50" t="s">
        <v>52</v>
      </c>
      <c r="F48" s="51">
        <v>281.7</v>
      </c>
      <c r="G48" s="51">
        <v>297.75</v>
      </c>
      <c r="H48" s="51">
        <v>341.8</v>
      </c>
      <c r="I48" s="51">
        <v>390.7</v>
      </c>
      <c r="J48" s="51">
        <v>504.7</v>
      </c>
      <c r="K48" s="51">
        <v>555.54999999999995</v>
      </c>
      <c r="L48" s="51">
        <v>672.05</v>
      </c>
      <c r="N48" s="46" t="str">
        <f t="shared" si="1"/>
        <v>EXPORTA FÁCIL STANDARD - 45128PLATINUM4.501 a 5.000</v>
      </c>
      <c r="O48" s="50" t="s">
        <v>33</v>
      </c>
      <c r="P48" s="50" t="s">
        <v>52</v>
      </c>
      <c r="Q48" s="51">
        <v>222.55</v>
      </c>
      <c r="R48" s="51">
        <v>265.10000000000002</v>
      </c>
      <c r="S48" s="51">
        <v>294.25</v>
      </c>
      <c r="T48" s="51">
        <v>310.8</v>
      </c>
      <c r="U48" s="51">
        <v>398</v>
      </c>
      <c r="V48" s="51">
        <v>438.3</v>
      </c>
      <c r="W48" s="51">
        <v>531.15</v>
      </c>
      <c r="Y48" s="46" t="str">
        <f t="shared" si="2"/>
        <v>EXPORTA FÁCIL ECONÔMICO - 45209INFINITE 20 a 500</v>
      </c>
      <c r="Z48" s="50" t="s">
        <v>49</v>
      </c>
      <c r="AA48" s="50" t="s">
        <v>22</v>
      </c>
      <c r="AB48" s="51">
        <v>108.65</v>
      </c>
      <c r="AC48" s="51">
        <v>132.75</v>
      </c>
      <c r="AD48" s="51">
        <v>143.69999999999999</v>
      </c>
      <c r="AE48" s="51">
        <v>151</v>
      </c>
      <c r="AF48" s="51">
        <v>158.69999999999999</v>
      </c>
      <c r="AG48" s="51">
        <v>194.9</v>
      </c>
      <c r="AH48" s="51">
        <v>259.35000000000002</v>
      </c>
      <c r="AJ48" s="46" t="str">
        <f t="shared" si="3"/>
        <v>DOCUMENTO INTERNACIONAL EXPRESSO - 45012DIAMANTE 41.001 a 1.500</v>
      </c>
      <c r="AK48" s="50" t="s">
        <v>45</v>
      </c>
      <c r="AL48" s="50" t="s">
        <v>39</v>
      </c>
      <c r="AM48" s="51">
        <v>157.80000000000001</v>
      </c>
      <c r="AN48" s="51">
        <v>174.45</v>
      </c>
      <c r="AO48" s="51">
        <v>228.85</v>
      </c>
      <c r="AP48" s="51">
        <v>238.2</v>
      </c>
      <c r="AQ48" s="51">
        <v>344.3</v>
      </c>
      <c r="AR48" s="51">
        <v>382.8</v>
      </c>
      <c r="AS48" s="51">
        <v>508.3</v>
      </c>
      <c r="AU48" s="46" t="str">
        <f t="shared" si="4"/>
        <v>PACKET EXPRESS - 33170PLATINUM2.501 a 3.000</v>
      </c>
      <c r="AV48" s="50" t="s">
        <v>33</v>
      </c>
      <c r="AW48" s="50" t="s">
        <v>44</v>
      </c>
      <c r="AX48" s="51">
        <v>64.2</v>
      </c>
      <c r="AZ48" s="46" t="str">
        <f t="shared" si="5"/>
        <v>PACKET STANDARD  - 33162PLATINUM4.501 a 5.000</v>
      </c>
      <c r="BA48" s="50" t="s">
        <v>33</v>
      </c>
      <c r="BB48" s="50" t="s">
        <v>52</v>
      </c>
      <c r="BC48" s="51">
        <v>63.58</v>
      </c>
      <c r="BE48" s="46" t="str">
        <f t="shared" si="6"/>
        <v>PACKET NOVAS FAIXAS - 33227PLATINUM2.501 a 3.000</v>
      </c>
      <c r="BF48" s="50" t="s">
        <v>33</v>
      </c>
      <c r="BG48" s="50" t="s">
        <v>44</v>
      </c>
      <c r="BH48" s="51">
        <v>46.1</v>
      </c>
      <c r="BJ48" s="46"/>
      <c r="BK48" s="50"/>
      <c r="BL48" s="50"/>
      <c r="BM48" s="51"/>
      <c r="BN48" s="51"/>
      <c r="BO48" s="51"/>
      <c r="BP48" s="51"/>
      <c r="BQ48" s="51"/>
      <c r="BR48" s="51"/>
      <c r="BS48" s="51"/>
      <c r="BU48" s="46"/>
      <c r="BV48" s="50"/>
      <c r="BW48" s="50"/>
      <c r="BX48" s="51"/>
      <c r="BY48" s="51"/>
      <c r="BZ48" s="51"/>
      <c r="CA48" s="51"/>
      <c r="CB48" s="51"/>
      <c r="CC48" s="51"/>
      <c r="CD48" s="51"/>
    </row>
    <row r="49" spans="3:82" x14ac:dyDescent="0.25">
      <c r="C49" s="46" t="str">
        <f t="shared" si="0"/>
        <v>EXPORTA FÁCIL EXPRESSO - 45110PLATINUM1/2 Kg Adicional</v>
      </c>
      <c r="D49" s="50" t="s">
        <v>33</v>
      </c>
      <c r="E49" s="50" t="s">
        <v>54</v>
      </c>
      <c r="F49" s="51">
        <v>19.8</v>
      </c>
      <c r="G49" s="51">
        <v>23.4</v>
      </c>
      <c r="H49" s="51">
        <v>25.2</v>
      </c>
      <c r="I49" s="51">
        <v>27</v>
      </c>
      <c r="J49" s="51">
        <v>35.1</v>
      </c>
      <c r="K49" s="51">
        <v>38.700000000000003</v>
      </c>
      <c r="L49" s="51">
        <v>46.75</v>
      </c>
      <c r="N49" s="46" t="str">
        <f t="shared" si="1"/>
        <v>EXPORTA FÁCIL STANDARD - 45128PLATINUM1/2 Kg Adicional</v>
      </c>
      <c r="O49" s="50" t="s">
        <v>33</v>
      </c>
      <c r="P49" s="50" t="s">
        <v>54</v>
      </c>
      <c r="Q49" s="51">
        <v>14.45</v>
      </c>
      <c r="R49" s="51">
        <v>17.100000000000001</v>
      </c>
      <c r="S49" s="51">
        <v>18.899999999999999</v>
      </c>
      <c r="T49" s="51">
        <v>20.7</v>
      </c>
      <c r="U49" s="51">
        <v>25.2</v>
      </c>
      <c r="V49" s="51">
        <v>27.9</v>
      </c>
      <c r="W49" s="51">
        <v>34.200000000000003</v>
      </c>
      <c r="Y49" s="46" t="str">
        <f t="shared" si="2"/>
        <v>EXPORTA FÁCIL ECONÔMICO - 45209INFINITE 2501 a 1000</v>
      </c>
      <c r="Z49" s="50" t="s">
        <v>49</v>
      </c>
      <c r="AA49" s="50" t="s">
        <v>28</v>
      </c>
      <c r="AB49" s="51">
        <v>115.2</v>
      </c>
      <c r="AC49" s="51">
        <v>140.25</v>
      </c>
      <c r="AD49" s="51">
        <v>152.5</v>
      </c>
      <c r="AE49" s="51">
        <v>160.15</v>
      </c>
      <c r="AF49" s="51">
        <v>168.45</v>
      </c>
      <c r="AG49" s="51">
        <v>206.75</v>
      </c>
      <c r="AH49" s="51">
        <v>275.14999999999998</v>
      </c>
      <c r="AJ49" s="46" t="str">
        <f t="shared" si="3"/>
        <v>DOCUMENTO INTERNACIONAL EXPRESSO - 45012DIAMANTE 41.501 a 2.000</v>
      </c>
      <c r="AK49" s="50" t="s">
        <v>45</v>
      </c>
      <c r="AL49" s="50" t="s">
        <v>38</v>
      </c>
      <c r="AM49" s="51">
        <v>166.55</v>
      </c>
      <c r="AN49" s="51">
        <v>183.7</v>
      </c>
      <c r="AO49" s="51">
        <v>251.05</v>
      </c>
      <c r="AP49" s="51">
        <v>260.39999999999998</v>
      </c>
      <c r="AQ49" s="51">
        <v>404.85</v>
      </c>
      <c r="AR49" s="51">
        <v>443.3</v>
      </c>
      <c r="AS49" s="51">
        <v>595</v>
      </c>
      <c r="AU49" s="46" t="str">
        <f t="shared" si="4"/>
        <v>PACKET EXPRESS - 33170PLATINUM3.001 a 3.500</v>
      </c>
      <c r="AV49" s="50" t="s">
        <v>33</v>
      </c>
      <c r="AW49" s="50" t="s">
        <v>46</v>
      </c>
      <c r="AX49" s="51">
        <v>68.62</v>
      </c>
      <c r="AZ49" s="46" t="str">
        <f t="shared" si="5"/>
        <v>PACKET STANDARD  - 33162PLATINUM1/2 Kg Adicional</v>
      </c>
      <c r="BA49" s="50" t="s">
        <v>33</v>
      </c>
      <c r="BB49" s="50" t="s">
        <v>54</v>
      </c>
      <c r="BC49" s="51">
        <v>3.7</v>
      </c>
      <c r="BE49" s="46" t="str">
        <f t="shared" si="6"/>
        <v>PACKET NOVAS FAIXAS - 33227PLATINUM3.001 a 3.500</v>
      </c>
      <c r="BF49" s="50" t="s">
        <v>33</v>
      </c>
      <c r="BG49" s="50" t="s">
        <v>46</v>
      </c>
      <c r="BH49" s="51">
        <v>49.6</v>
      </c>
      <c r="BJ49" s="46"/>
      <c r="BK49" s="50"/>
      <c r="BL49" s="50"/>
      <c r="BM49" s="51"/>
      <c r="BN49" s="51"/>
      <c r="BO49" s="51"/>
      <c r="BP49" s="51"/>
      <c r="BQ49" s="51"/>
      <c r="BR49" s="51"/>
      <c r="BS49" s="51"/>
      <c r="BU49" s="46"/>
      <c r="BV49" s="50"/>
      <c r="BW49" s="50"/>
      <c r="BX49" s="51"/>
      <c r="BY49" s="51"/>
      <c r="BZ49" s="51"/>
      <c r="CA49" s="51"/>
      <c r="CB49" s="51"/>
      <c r="CC49" s="51"/>
      <c r="CD49" s="51"/>
    </row>
    <row r="50" spans="3:82" x14ac:dyDescent="0.25">
      <c r="C50" s="46" t="str">
        <f t="shared" si="0"/>
        <v>EXPORTA FÁCIL EXPRESSO - 45110 Peso (g)</v>
      </c>
      <c r="D50" s="43"/>
      <c r="E50" s="43" t="s">
        <v>12</v>
      </c>
      <c r="F50" s="49" t="s">
        <v>13</v>
      </c>
      <c r="G50" s="49" t="s">
        <v>14</v>
      </c>
      <c r="H50" s="49" t="s">
        <v>15</v>
      </c>
      <c r="I50" s="49" t="s">
        <v>16</v>
      </c>
      <c r="J50" s="49" t="s">
        <v>17</v>
      </c>
      <c r="K50" s="49" t="s">
        <v>18</v>
      </c>
      <c r="L50" s="49" t="s">
        <v>19</v>
      </c>
      <c r="N50" s="46" t="str">
        <f t="shared" si="1"/>
        <v>EXPORTA FÁCIL STANDARD - 45128 Peso (g)</v>
      </c>
      <c r="O50" s="43"/>
      <c r="P50" s="43" t="s">
        <v>12</v>
      </c>
      <c r="Q50" s="49" t="s">
        <v>13</v>
      </c>
      <c r="R50" s="49" t="s">
        <v>14</v>
      </c>
      <c r="S50" s="49" t="s">
        <v>15</v>
      </c>
      <c r="T50" s="49" t="s">
        <v>16</v>
      </c>
      <c r="U50" s="49" t="s">
        <v>17</v>
      </c>
      <c r="V50" s="49" t="s">
        <v>18</v>
      </c>
      <c r="W50" s="49" t="s">
        <v>19</v>
      </c>
      <c r="Y50" s="46" t="str">
        <f t="shared" si="2"/>
        <v>EXPORTA FÁCIL ECONÔMICO - 45209INFINITE 21001 a 1.500</v>
      </c>
      <c r="Z50" s="50" t="s">
        <v>49</v>
      </c>
      <c r="AA50" s="50" t="s">
        <v>34</v>
      </c>
      <c r="AB50" s="51">
        <v>121.85</v>
      </c>
      <c r="AC50" s="51">
        <v>147.85</v>
      </c>
      <c r="AD50" s="51">
        <v>161.19999999999999</v>
      </c>
      <c r="AE50" s="51">
        <v>169.35</v>
      </c>
      <c r="AF50" s="51">
        <v>178.15</v>
      </c>
      <c r="AG50" s="51">
        <v>218.6</v>
      </c>
      <c r="AH50" s="51">
        <v>291</v>
      </c>
      <c r="AJ50" s="46" t="str">
        <f t="shared" si="3"/>
        <v>DOCUMENTO INTERNACIONAL EXPRESSO - 45012 Peso (g)</v>
      </c>
      <c r="AK50" s="43"/>
      <c r="AL50" s="43" t="s">
        <v>12</v>
      </c>
      <c r="AM50" s="49" t="s">
        <v>13</v>
      </c>
      <c r="AN50" s="49" t="s">
        <v>14</v>
      </c>
      <c r="AO50" s="49" t="s">
        <v>15</v>
      </c>
      <c r="AP50" s="49" t="s">
        <v>16</v>
      </c>
      <c r="AQ50" s="49" t="s">
        <v>17</v>
      </c>
      <c r="AR50" s="49" t="s">
        <v>18</v>
      </c>
      <c r="AS50" s="49" t="s">
        <v>19</v>
      </c>
      <c r="AU50" s="46" t="str">
        <f t="shared" si="4"/>
        <v>PACKET EXPRESS - 33170PLATINUM3.501 a 4.000</v>
      </c>
      <c r="AV50" s="50" t="s">
        <v>33</v>
      </c>
      <c r="AW50" s="50" t="s">
        <v>48</v>
      </c>
      <c r="AX50" s="51">
        <v>73.05</v>
      </c>
      <c r="AZ50" s="46" t="str">
        <f t="shared" si="5"/>
        <v>PACKET STANDARD  - 33162 Peso (g)</v>
      </c>
      <c r="BA50" s="43"/>
      <c r="BB50" s="43" t="s">
        <v>12</v>
      </c>
      <c r="BC50" s="49" t="s">
        <v>20</v>
      </c>
      <c r="BE50" s="46" t="str">
        <f t="shared" si="6"/>
        <v>PACKET NOVAS FAIXAS - 33227PLATINUM3.501 a 4.000</v>
      </c>
      <c r="BF50" s="50" t="s">
        <v>33</v>
      </c>
      <c r="BG50" s="50" t="s">
        <v>48</v>
      </c>
      <c r="BH50" s="51">
        <v>53.1</v>
      </c>
      <c r="BJ50" s="46"/>
      <c r="BK50" s="43"/>
      <c r="BL50" s="43"/>
      <c r="BM50" s="49"/>
      <c r="BN50" s="49"/>
      <c r="BO50" s="49"/>
      <c r="BP50" s="49"/>
      <c r="BQ50" s="49"/>
      <c r="BR50" s="49"/>
      <c r="BS50" s="49"/>
      <c r="BU50" s="46"/>
      <c r="BV50" s="50"/>
      <c r="BW50" s="50"/>
      <c r="BX50" s="51"/>
      <c r="BY50" s="51"/>
      <c r="BZ50" s="51"/>
      <c r="CA50" s="51"/>
      <c r="CB50" s="51"/>
      <c r="CC50" s="51"/>
      <c r="CD50" s="51"/>
    </row>
    <row r="51" spans="3:82" x14ac:dyDescent="0.25">
      <c r="C51" s="46" t="str">
        <f t="shared" si="0"/>
        <v>EXPORTA FÁCIL EXPRESSO - 45110DIAMANTE 10 a 500</v>
      </c>
      <c r="D51" s="50" t="s">
        <v>37</v>
      </c>
      <c r="E51" s="50" t="s">
        <v>22</v>
      </c>
      <c r="F51" s="51">
        <v>169.6</v>
      </c>
      <c r="G51" s="51">
        <v>175.8</v>
      </c>
      <c r="H51" s="51">
        <v>204.15</v>
      </c>
      <c r="I51" s="51">
        <v>235.85</v>
      </c>
      <c r="J51" s="51">
        <v>304.39999999999998</v>
      </c>
      <c r="K51" s="51">
        <v>334.9</v>
      </c>
      <c r="L51" s="51">
        <v>405.15</v>
      </c>
      <c r="N51" s="46" t="str">
        <f t="shared" si="1"/>
        <v>EXPORTA FÁCIL STANDARD - 45128DIAMANTE 10 a 500</v>
      </c>
      <c r="O51" s="50" t="s">
        <v>37</v>
      </c>
      <c r="P51" s="50" t="s">
        <v>22</v>
      </c>
      <c r="Q51" s="51">
        <v>135.69999999999999</v>
      </c>
      <c r="R51" s="51">
        <v>161.69999999999999</v>
      </c>
      <c r="S51" s="51">
        <v>179.65</v>
      </c>
      <c r="T51" s="51">
        <v>188.7</v>
      </c>
      <c r="U51" s="51">
        <v>243.5</v>
      </c>
      <c r="V51" s="51">
        <v>268</v>
      </c>
      <c r="W51" s="51">
        <v>324.14999999999998</v>
      </c>
      <c r="Y51" s="46" t="str">
        <f t="shared" si="2"/>
        <v>EXPORTA FÁCIL ECONÔMICO - 45209INFINITE 21.501 a 2.000</v>
      </c>
      <c r="Z51" s="50" t="s">
        <v>49</v>
      </c>
      <c r="AA51" s="50" t="s">
        <v>38</v>
      </c>
      <c r="AB51" s="51">
        <v>142.9</v>
      </c>
      <c r="AC51" s="51">
        <v>175.4</v>
      </c>
      <c r="AD51" s="51">
        <v>184.35</v>
      </c>
      <c r="AE51" s="51">
        <v>187.65</v>
      </c>
      <c r="AF51" s="51">
        <v>206.85</v>
      </c>
      <c r="AG51" s="51">
        <v>257.60000000000002</v>
      </c>
      <c r="AH51" s="51">
        <v>306.89999999999998</v>
      </c>
      <c r="AJ51" s="46" t="str">
        <f t="shared" si="3"/>
        <v>DOCUMENTO INTERNACIONAL EXPRESSO - 45012INFINITE 10 a 250</v>
      </c>
      <c r="AK51" s="50" t="s">
        <v>47</v>
      </c>
      <c r="AL51" s="50" t="s">
        <v>23</v>
      </c>
      <c r="AM51" s="51">
        <v>134.19999999999999</v>
      </c>
      <c r="AN51" s="51">
        <v>150</v>
      </c>
      <c r="AO51" s="51">
        <v>171.15</v>
      </c>
      <c r="AP51" s="51">
        <v>180.5</v>
      </c>
      <c r="AQ51" s="51">
        <v>190.1</v>
      </c>
      <c r="AR51" s="51">
        <v>228.6</v>
      </c>
      <c r="AS51" s="51">
        <v>288.39999999999998</v>
      </c>
      <c r="AU51" s="46" t="str">
        <f t="shared" si="4"/>
        <v>PACKET EXPRESS - 33170PLATINUM4.001 a 4.500</v>
      </c>
      <c r="AV51" s="50" t="s">
        <v>33</v>
      </c>
      <c r="AW51" s="50" t="s">
        <v>50</v>
      </c>
      <c r="AX51" s="51">
        <v>77.47</v>
      </c>
      <c r="AZ51" s="46" t="str">
        <f t="shared" si="5"/>
        <v>PACKET STANDARD  - 33162DIAMANTE 10 a 500</v>
      </c>
      <c r="BA51" s="50" t="s">
        <v>37</v>
      </c>
      <c r="BB51" s="50" t="s">
        <v>22</v>
      </c>
      <c r="BC51" s="51">
        <v>25.71</v>
      </c>
      <c r="BE51" s="46" t="str">
        <f t="shared" si="6"/>
        <v>PACKET NOVAS FAIXAS - 33227PLATINUM4.001 a 4.500</v>
      </c>
      <c r="BF51" s="50" t="s">
        <v>33</v>
      </c>
      <c r="BG51" s="50" t="s">
        <v>50</v>
      </c>
      <c r="BH51" s="51">
        <v>56.6</v>
      </c>
      <c r="BJ51" s="46"/>
      <c r="BK51" s="50"/>
      <c r="BL51" s="50"/>
      <c r="BM51" s="51"/>
      <c r="BN51" s="51"/>
      <c r="BO51" s="51"/>
      <c r="BP51" s="51"/>
      <c r="BQ51" s="51"/>
      <c r="BR51" s="51"/>
      <c r="BS51" s="51"/>
      <c r="BU51" s="46"/>
      <c r="BV51" s="43"/>
      <c r="BW51" s="43"/>
      <c r="BX51" s="49"/>
      <c r="BY51" s="49"/>
      <c r="BZ51" s="49"/>
      <c r="CA51" s="49"/>
      <c r="CB51" s="49"/>
      <c r="CC51" s="49"/>
      <c r="CD51" s="49"/>
    </row>
    <row r="52" spans="3:82" x14ac:dyDescent="0.25">
      <c r="C52" s="46" t="str">
        <f t="shared" si="0"/>
        <v>EXPORTA FÁCIL EXPRESSO - 45110DIAMANTE 1501 a 1000</v>
      </c>
      <c r="D52" s="50" t="s">
        <v>37</v>
      </c>
      <c r="E52" s="50" t="s">
        <v>28</v>
      </c>
      <c r="F52" s="51">
        <v>179.95</v>
      </c>
      <c r="G52" s="51">
        <v>186.5</v>
      </c>
      <c r="H52" s="51">
        <v>216.55</v>
      </c>
      <c r="I52" s="51">
        <v>250.25</v>
      </c>
      <c r="J52" s="51">
        <v>322.89999999999998</v>
      </c>
      <c r="K52" s="51">
        <v>355.3</v>
      </c>
      <c r="L52" s="51">
        <v>429.9</v>
      </c>
      <c r="N52" s="46" t="str">
        <f t="shared" si="1"/>
        <v>EXPORTA FÁCIL STANDARD - 45128DIAMANTE 1501 a 1000</v>
      </c>
      <c r="O52" s="50" t="s">
        <v>37</v>
      </c>
      <c r="P52" s="50" t="s">
        <v>28</v>
      </c>
      <c r="Q52" s="51">
        <v>143.94999999999999</v>
      </c>
      <c r="R52" s="51">
        <v>171.6</v>
      </c>
      <c r="S52" s="51">
        <v>190.55</v>
      </c>
      <c r="T52" s="51">
        <v>200.2</v>
      </c>
      <c r="U52" s="51">
        <v>258.35000000000002</v>
      </c>
      <c r="V52" s="51">
        <v>284.25</v>
      </c>
      <c r="W52" s="51">
        <v>343.95</v>
      </c>
      <c r="Y52" s="46" t="str">
        <f t="shared" si="2"/>
        <v>EXPORTA FÁCIL ECONÔMICO - 45209 Peso (g)</v>
      </c>
      <c r="Z52" s="43"/>
      <c r="AA52" s="43" t="s">
        <v>12</v>
      </c>
      <c r="AB52" s="49" t="s">
        <v>13</v>
      </c>
      <c r="AC52" s="49" t="s">
        <v>14</v>
      </c>
      <c r="AD52" s="49" t="s">
        <v>15</v>
      </c>
      <c r="AE52" s="49" t="s">
        <v>16</v>
      </c>
      <c r="AF52" s="49" t="s">
        <v>17</v>
      </c>
      <c r="AG52" s="49" t="s">
        <v>18</v>
      </c>
      <c r="AH52" s="49" t="s">
        <v>19</v>
      </c>
      <c r="AJ52" s="46" t="str">
        <f t="shared" si="3"/>
        <v>DOCUMENTO INTERNACIONAL EXPRESSO - 45012INFINITE 1251 a 500</v>
      </c>
      <c r="AK52" s="50" t="s">
        <v>47</v>
      </c>
      <c r="AL52" s="50" t="s">
        <v>29</v>
      </c>
      <c r="AM52" s="51">
        <v>138.5</v>
      </c>
      <c r="AN52" s="51">
        <v>154.6</v>
      </c>
      <c r="AO52" s="51">
        <v>182.3</v>
      </c>
      <c r="AP52" s="51">
        <v>191.65</v>
      </c>
      <c r="AQ52" s="51">
        <v>220.45</v>
      </c>
      <c r="AR52" s="51">
        <v>258.89999999999998</v>
      </c>
      <c r="AS52" s="51">
        <v>331.8</v>
      </c>
      <c r="AU52" s="46" t="str">
        <f t="shared" si="4"/>
        <v>PACKET EXPRESS - 33170PLATINUM4.501 a 5.000</v>
      </c>
      <c r="AV52" s="50" t="s">
        <v>33</v>
      </c>
      <c r="AW52" s="50" t="s">
        <v>52</v>
      </c>
      <c r="AX52" s="51">
        <v>81.900000000000006</v>
      </c>
      <c r="AZ52" s="46" t="str">
        <f t="shared" si="5"/>
        <v>PACKET STANDARD  - 33162DIAMANTE 1501 a 1000</v>
      </c>
      <c r="BA52" s="50" t="s">
        <v>37</v>
      </c>
      <c r="BB52" s="50" t="s">
        <v>28</v>
      </c>
      <c r="BC52" s="51">
        <v>28.87</v>
      </c>
      <c r="BE52" s="46" t="str">
        <f t="shared" si="6"/>
        <v>PACKET NOVAS FAIXAS - 33227PLATINUM4.501 a 5.000</v>
      </c>
      <c r="BF52" s="50" t="s">
        <v>33</v>
      </c>
      <c r="BG52" s="50" t="s">
        <v>52</v>
      </c>
      <c r="BH52" s="51">
        <v>60.1</v>
      </c>
      <c r="BJ52" s="46"/>
      <c r="BK52" s="50"/>
      <c r="BL52" s="50"/>
      <c r="BM52" s="51"/>
      <c r="BN52" s="51"/>
      <c r="BO52" s="51"/>
      <c r="BP52" s="51"/>
      <c r="BQ52" s="51"/>
      <c r="BR52" s="51"/>
      <c r="BS52" s="51"/>
      <c r="BU52" s="46"/>
      <c r="BV52" s="50"/>
      <c r="BW52" s="50"/>
      <c r="BX52" s="51"/>
      <c r="BY52" s="51"/>
      <c r="BZ52" s="51"/>
      <c r="CA52" s="51"/>
      <c r="CB52" s="51"/>
      <c r="CC52" s="51"/>
      <c r="CD52" s="51"/>
    </row>
    <row r="53" spans="3:82" x14ac:dyDescent="0.25">
      <c r="C53" s="46" t="str">
        <f t="shared" si="0"/>
        <v>EXPORTA FÁCIL EXPRESSO - 45110DIAMANTE 11001 a 1.500</v>
      </c>
      <c r="D53" s="50" t="s">
        <v>37</v>
      </c>
      <c r="E53" s="50" t="s">
        <v>34</v>
      </c>
      <c r="F53" s="51">
        <v>190.3</v>
      </c>
      <c r="G53" s="51">
        <v>197.2</v>
      </c>
      <c r="H53" s="51">
        <v>229.05</v>
      </c>
      <c r="I53" s="51">
        <v>264.55</v>
      </c>
      <c r="J53" s="51">
        <v>341.4</v>
      </c>
      <c r="K53" s="51">
        <v>375.7</v>
      </c>
      <c r="L53" s="51">
        <v>454.55</v>
      </c>
      <c r="N53" s="46" t="str">
        <f t="shared" si="1"/>
        <v>EXPORTA FÁCIL STANDARD - 45128DIAMANTE 11001 a 1.500</v>
      </c>
      <c r="O53" s="50" t="s">
        <v>37</v>
      </c>
      <c r="P53" s="50" t="s">
        <v>34</v>
      </c>
      <c r="Q53" s="51">
        <v>152.25</v>
      </c>
      <c r="R53" s="51">
        <v>181.45</v>
      </c>
      <c r="S53" s="51">
        <v>201.5</v>
      </c>
      <c r="T53" s="51">
        <v>211.65</v>
      </c>
      <c r="U53" s="51">
        <v>273.2</v>
      </c>
      <c r="V53" s="51">
        <v>300.60000000000002</v>
      </c>
      <c r="W53" s="51">
        <v>363.65</v>
      </c>
      <c r="Y53" s="46" t="str">
        <f t="shared" si="2"/>
        <v>EXPORTA FÁCIL ECONÔMICO - 45209INFINITE 30 a 500</v>
      </c>
      <c r="Z53" s="50" t="s">
        <v>51</v>
      </c>
      <c r="AA53" s="50" t="s">
        <v>22</v>
      </c>
      <c r="AB53" s="51">
        <v>108.65</v>
      </c>
      <c r="AC53" s="51">
        <v>132.75</v>
      </c>
      <c r="AD53" s="51">
        <v>143.69999999999999</v>
      </c>
      <c r="AE53" s="51">
        <v>151</v>
      </c>
      <c r="AF53" s="51">
        <v>158.69999999999999</v>
      </c>
      <c r="AG53" s="51">
        <v>194.9</v>
      </c>
      <c r="AH53" s="51">
        <v>259.35000000000002</v>
      </c>
      <c r="AJ53" s="46" t="str">
        <f t="shared" si="3"/>
        <v>DOCUMENTO INTERNACIONAL EXPRESSO - 45012INFINITE 1501 a 1.000</v>
      </c>
      <c r="AK53" s="50" t="s">
        <v>47</v>
      </c>
      <c r="AL53" s="50" t="s">
        <v>35</v>
      </c>
      <c r="AM53" s="51">
        <v>147.19999999999999</v>
      </c>
      <c r="AN53" s="51">
        <v>163.95</v>
      </c>
      <c r="AO53" s="51">
        <v>204.5</v>
      </c>
      <c r="AP53" s="51">
        <v>213.85</v>
      </c>
      <c r="AQ53" s="51">
        <v>280.89999999999998</v>
      </c>
      <c r="AR53" s="51">
        <v>319.39999999999998</v>
      </c>
      <c r="AS53" s="51">
        <v>418.5</v>
      </c>
      <c r="AU53" s="46" t="str">
        <f t="shared" si="4"/>
        <v>PACKET EXPRESS - 33170PLATINUM1/2 Kg Adicional</v>
      </c>
      <c r="AV53" s="50" t="s">
        <v>33</v>
      </c>
      <c r="AW53" s="50" t="s">
        <v>54</v>
      </c>
      <c r="AX53" s="51">
        <v>4.43</v>
      </c>
      <c r="AZ53" s="46" t="str">
        <f t="shared" si="5"/>
        <v>PACKET STANDARD  - 33162DIAMANTE 11001 a 1.500</v>
      </c>
      <c r="BA53" s="50" t="s">
        <v>37</v>
      </c>
      <c r="BB53" s="50" t="s">
        <v>34</v>
      </c>
      <c r="BC53" s="51">
        <v>32.01</v>
      </c>
      <c r="BE53" s="46" t="str">
        <f t="shared" si="6"/>
        <v>PACKET NOVAS FAIXAS - 33227PLATINUM1/2 Kg Adicional</v>
      </c>
      <c r="BF53" s="50" t="s">
        <v>33</v>
      </c>
      <c r="BG53" s="50" t="s">
        <v>54</v>
      </c>
      <c r="BH53" s="51">
        <v>3.5</v>
      </c>
      <c r="BJ53" s="46"/>
      <c r="BK53" s="50"/>
      <c r="BL53" s="50"/>
      <c r="BM53" s="51"/>
      <c r="BN53" s="51"/>
      <c r="BO53" s="51"/>
      <c r="BP53" s="51"/>
      <c r="BQ53" s="51"/>
      <c r="BR53" s="51"/>
      <c r="BS53" s="51"/>
      <c r="BU53" s="46"/>
      <c r="BV53" s="50"/>
      <c r="BW53" s="50"/>
      <c r="BX53" s="51"/>
      <c r="BY53" s="51"/>
      <c r="BZ53" s="51"/>
      <c r="CA53" s="51"/>
      <c r="CB53" s="51"/>
      <c r="CC53" s="51"/>
      <c r="CD53" s="51"/>
    </row>
    <row r="54" spans="3:82" x14ac:dyDescent="0.25">
      <c r="C54" s="46" t="str">
        <f t="shared" si="0"/>
        <v>EXPORTA FÁCIL EXPRESSO - 45110DIAMANTE 11.501 a 2.000</v>
      </c>
      <c r="D54" s="50" t="s">
        <v>37</v>
      </c>
      <c r="E54" s="50" t="s">
        <v>38</v>
      </c>
      <c r="F54" s="51">
        <v>200.7</v>
      </c>
      <c r="G54" s="51">
        <v>208</v>
      </c>
      <c r="H54" s="51">
        <v>241.55</v>
      </c>
      <c r="I54" s="51">
        <v>279.10000000000002</v>
      </c>
      <c r="J54" s="51">
        <v>360.25</v>
      </c>
      <c r="K54" s="51">
        <v>396.3</v>
      </c>
      <c r="L54" s="51">
        <v>479.45</v>
      </c>
      <c r="N54" s="46" t="str">
        <f t="shared" si="1"/>
        <v>EXPORTA FÁCIL STANDARD - 45128DIAMANTE 11.501 a 2.000</v>
      </c>
      <c r="O54" s="50" t="s">
        <v>37</v>
      </c>
      <c r="P54" s="50" t="s">
        <v>38</v>
      </c>
      <c r="Q54" s="51">
        <v>160.65</v>
      </c>
      <c r="R54" s="51">
        <v>191.35</v>
      </c>
      <c r="S54" s="51">
        <v>212.6</v>
      </c>
      <c r="T54" s="51">
        <v>223.25</v>
      </c>
      <c r="U54" s="51">
        <v>288.2</v>
      </c>
      <c r="V54" s="51">
        <v>317.05</v>
      </c>
      <c r="W54" s="51">
        <v>383.65</v>
      </c>
      <c r="Y54" s="46" t="str">
        <f t="shared" si="2"/>
        <v>EXPORTA FÁCIL ECONÔMICO - 45209INFINITE 3501 a 1000</v>
      </c>
      <c r="Z54" s="50" t="s">
        <v>51</v>
      </c>
      <c r="AA54" s="50" t="s">
        <v>28</v>
      </c>
      <c r="AB54" s="51">
        <v>115.2</v>
      </c>
      <c r="AC54" s="51">
        <v>140.25</v>
      </c>
      <c r="AD54" s="51">
        <v>152.5</v>
      </c>
      <c r="AE54" s="51">
        <v>160.15</v>
      </c>
      <c r="AF54" s="51">
        <v>168.45</v>
      </c>
      <c r="AG54" s="51">
        <v>206.75</v>
      </c>
      <c r="AH54" s="51">
        <v>275.14999999999998</v>
      </c>
      <c r="AJ54" s="46" t="str">
        <f t="shared" si="3"/>
        <v>DOCUMENTO INTERNACIONAL EXPRESSO - 45012INFINITE 11.001 a 1.500</v>
      </c>
      <c r="AK54" s="50" t="s">
        <v>47</v>
      </c>
      <c r="AL54" s="50" t="s">
        <v>39</v>
      </c>
      <c r="AM54" s="51">
        <v>157.80000000000001</v>
      </c>
      <c r="AN54" s="51">
        <v>174.45</v>
      </c>
      <c r="AO54" s="51">
        <v>228.85</v>
      </c>
      <c r="AP54" s="51">
        <v>238.2</v>
      </c>
      <c r="AQ54" s="51">
        <v>344.3</v>
      </c>
      <c r="AR54" s="51">
        <v>382.8</v>
      </c>
      <c r="AS54" s="51">
        <v>508.3</v>
      </c>
      <c r="AU54" s="46" t="str">
        <f t="shared" si="4"/>
        <v>PACKET EXPRESS - 33170 Peso (g)</v>
      </c>
      <c r="AV54" s="43"/>
      <c r="AW54" s="43" t="s">
        <v>12</v>
      </c>
      <c r="AX54" s="49" t="s">
        <v>20</v>
      </c>
      <c r="AZ54" s="46" t="str">
        <f t="shared" si="5"/>
        <v>PACKET STANDARD  - 33162DIAMANTE 11.501 a 2.000</v>
      </c>
      <c r="BA54" s="50" t="s">
        <v>37</v>
      </c>
      <c r="BB54" s="50" t="s">
        <v>38</v>
      </c>
      <c r="BC54" s="51">
        <v>35.159999999999997</v>
      </c>
      <c r="BE54" s="46" t="str">
        <f t="shared" si="6"/>
        <v>PACKET NOVAS FAIXAS - 33227 Peso (g)</v>
      </c>
      <c r="BF54" s="43"/>
      <c r="BG54" s="43" t="s">
        <v>12</v>
      </c>
      <c r="BH54" s="49" t="s">
        <v>20</v>
      </c>
      <c r="BJ54" s="46"/>
      <c r="BK54" s="50"/>
      <c r="BL54" s="50"/>
      <c r="BM54" s="51"/>
      <c r="BN54" s="51"/>
      <c r="BO54" s="51"/>
      <c r="BP54" s="51"/>
      <c r="BQ54" s="51"/>
      <c r="BR54" s="51"/>
      <c r="BS54" s="51"/>
      <c r="BU54" s="46"/>
      <c r="BV54" s="50"/>
      <c r="BW54" s="50"/>
      <c r="BX54" s="51"/>
      <c r="BY54" s="51"/>
      <c r="BZ54" s="51"/>
      <c r="CA54" s="51"/>
      <c r="CB54" s="51"/>
      <c r="CC54" s="51"/>
      <c r="CD54" s="51"/>
    </row>
    <row r="55" spans="3:82" x14ac:dyDescent="0.25">
      <c r="C55" s="46" t="str">
        <f t="shared" si="0"/>
        <v>EXPORTA FÁCIL EXPRESSO - 45110DIAMANTE 12.001 a 2.500</v>
      </c>
      <c r="D55" s="50" t="s">
        <v>37</v>
      </c>
      <c r="E55" s="50" t="s">
        <v>42</v>
      </c>
      <c r="F55" s="51">
        <v>211.1</v>
      </c>
      <c r="G55" s="51">
        <v>218.7</v>
      </c>
      <c r="H55" s="51">
        <v>254.05</v>
      </c>
      <c r="I55" s="51">
        <v>293.55</v>
      </c>
      <c r="J55" s="51">
        <v>378.75</v>
      </c>
      <c r="K55" s="51">
        <v>416.7</v>
      </c>
      <c r="L55" s="51">
        <v>504.2</v>
      </c>
      <c r="N55" s="46" t="str">
        <f t="shared" si="1"/>
        <v>EXPORTA FÁCIL STANDARD - 45128DIAMANTE 12.001 a 2.500</v>
      </c>
      <c r="O55" s="50" t="s">
        <v>37</v>
      </c>
      <c r="P55" s="50" t="s">
        <v>42</v>
      </c>
      <c r="Q55" s="51">
        <v>168.85</v>
      </c>
      <c r="R55" s="51">
        <v>201.25</v>
      </c>
      <c r="S55" s="51">
        <v>223.55</v>
      </c>
      <c r="T55" s="51">
        <v>234.8</v>
      </c>
      <c r="U55" s="51">
        <v>303.05</v>
      </c>
      <c r="V55" s="51">
        <v>333.45</v>
      </c>
      <c r="W55" s="51">
        <v>403.4</v>
      </c>
      <c r="Y55" s="46" t="str">
        <f t="shared" si="2"/>
        <v>EXPORTA FÁCIL ECONÔMICO - 45209INFINITE 31001 a 1.500</v>
      </c>
      <c r="Z55" s="50" t="s">
        <v>51</v>
      </c>
      <c r="AA55" s="50" t="s">
        <v>34</v>
      </c>
      <c r="AB55" s="51">
        <v>121.85</v>
      </c>
      <c r="AC55" s="51">
        <v>147.85</v>
      </c>
      <c r="AD55" s="51">
        <v>161.19999999999999</v>
      </c>
      <c r="AE55" s="51">
        <v>169.35</v>
      </c>
      <c r="AF55" s="51">
        <v>178.15</v>
      </c>
      <c r="AG55" s="51">
        <v>218.6</v>
      </c>
      <c r="AH55" s="51">
        <v>291</v>
      </c>
      <c r="AJ55" s="46" t="str">
        <f t="shared" si="3"/>
        <v>DOCUMENTO INTERNACIONAL EXPRESSO - 45012INFINITE 11.501 a 2.000</v>
      </c>
      <c r="AK55" s="50" t="s">
        <v>47</v>
      </c>
      <c r="AL55" s="50" t="s">
        <v>38</v>
      </c>
      <c r="AM55" s="51">
        <v>166.55</v>
      </c>
      <c r="AN55" s="51">
        <v>183.7</v>
      </c>
      <c r="AO55" s="51">
        <v>251.05</v>
      </c>
      <c r="AP55" s="51">
        <v>260.39999999999998</v>
      </c>
      <c r="AQ55" s="51">
        <v>404.85</v>
      </c>
      <c r="AR55" s="51">
        <v>443.3</v>
      </c>
      <c r="AS55" s="51">
        <v>595</v>
      </c>
      <c r="AU55" s="46" t="str">
        <f t="shared" si="4"/>
        <v>PACKET EXPRESS - 33170DIAMANTE 10 a 300</v>
      </c>
      <c r="AV55" s="50" t="s">
        <v>37</v>
      </c>
      <c r="AW55" s="50" t="s">
        <v>24</v>
      </c>
      <c r="AX55" s="51">
        <v>34.25</v>
      </c>
      <c r="AZ55" s="46" t="str">
        <f t="shared" si="5"/>
        <v>PACKET STANDARD  - 33162DIAMANTE 12.001 a 2.500</v>
      </c>
      <c r="BA55" s="50" t="s">
        <v>37</v>
      </c>
      <c r="BB55" s="50" t="s">
        <v>42</v>
      </c>
      <c r="BC55" s="51">
        <v>38.299999999999997</v>
      </c>
      <c r="BE55" s="46" t="str">
        <f t="shared" si="6"/>
        <v>PACKET NOVAS FAIXAS - 33227DIAMANTE 10 a 200</v>
      </c>
      <c r="BF55" s="50" t="s">
        <v>37</v>
      </c>
      <c r="BG55" s="50" t="s">
        <v>25</v>
      </c>
      <c r="BH55" s="51">
        <v>16.41</v>
      </c>
      <c r="BJ55" s="46"/>
      <c r="BK55" s="50"/>
      <c r="BL55" s="50"/>
      <c r="BM55" s="51"/>
      <c r="BN55" s="51"/>
      <c r="BO55" s="51"/>
      <c r="BP55" s="51"/>
      <c r="BQ55" s="51"/>
      <c r="BR55" s="51"/>
      <c r="BS55" s="51"/>
      <c r="BU55" s="46"/>
      <c r="BV55" s="50"/>
      <c r="BW55" s="50"/>
      <c r="BX55" s="51"/>
      <c r="BY55" s="51"/>
      <c r="BZ55" s="51"/>
      <c r="CA55" s="51"/>
      <c r="CB55" s="51"/>
      <c r="CC55" s="51"/>
      <c r="CD55" s="51"/>
    </row>
    <row r="56" spans="3:82" x14ac:dyDescent="0.25">
      <c r="C56" s="46" t="str">
        <f t="shared" si="0"/>
        <v>EXPORTA FÁCIL EXPRESSO - 45110DIAMANTE 12.501 a 3.000</v>
      </c>
      <c r="D56" s="50" t="s">
        <v>37</v>
      </c>
      <c r="E56" s="50" t="s">
        <v>44</v>
      </c>
      <c r="F56" s="51">
        <v>221.4</v>
      </c>
      <c r="G56" s="51">
        <v>229.5</v>
      </c>
      <c r="H56" s="51">
        <v>266.45</v>
      </c>
      <c r="I56" s="51">
        <v>307.8</v>
      </c>
      <c r="J56" s="51">
        <v>397.25</v>
      </c>
      <c r="K56" s="51">
        <v>437.2</v>
      </c>
      <c r="L56" s="51">
        <v>528.95000000000005</v>
      </c>
      <c r="N56" s="46" t="str">
        <f t="shared" si="1"/>
        <v>EXPORTA FÁCIL STANDARD - 45128DIAMANTE 12.501 a 3.000</v>
      </c>
      <c r="O56" s="50" t="s">
        <v>37</v>
      </c>
      <c r="P56" s="50" t="s">
        <v>44</v>
      </c>
      <c r="Q56" s="51">
        <v>177.15</v>
      </c>
      <c r="R56" s="51">
        <v>211.15</v>
      </c>
      <c r="S56" s="51">
        <v>234.55</v>
      </c>
      <c r="T56" s="51">
        <v>246.3</v>
      </c>
      <c r="U56" s="51">
        <v>317.89999999999998</v>
      </c>
      <c r="V56" s="51">
        <v>349.7</v>
      </c>
      <c r="W56" s="51">
        <v>423.15</v>
      </c>
      <c r="Y56" s="46" t="str">
        <f t="shared" si="2"/>
        <v>EXPORTA FÁCIL ECONÔMICO - 45209INFINITE 31.501 a 2.000</v>
      </c>
      <c r="Z56" s="50" t="s">
        <v>51</v>
      </c>
      <c r="AA56" s="50" t="s">
        <v>38</v>
      </c>
      <c r="AB56" s="51">
        <v>142.9</v>
      </c>
      <c r="AC56" s="51">
        <v>175.4</v>
      </c>
      <c r="AD56" s="51">
        <v>184.35</v>
      </c>
      <c r="AE56" s="51">
        <v>187.65</v>
      </c>
      <c r="AF56" s="51">
        <v>206.85</v>
      </c>
      <c r="AG56" s="51">
        <v>257.60000000000002</v>
      </c>
      <c r="AH56" s="51">
        <v>306.89999999999998</v>
      </c>
      <c r="AJ56" s="46" t="str">
        <f t="shared" si="3"/>
        <v>DOCUMENTO INTERNACIONAL EXPRESSO - 45012 Peso (g)</v>
      </c>
      <c r="AK56" s="43"/>
      <c r="AL56" s="43" t="s">
        <v>12</v>
      </c>
      <c r="AM56" s="49" t="s">
        <v>13</v>
      </c>
      <c r="AN56" s="49" t="s">
        <v>14</v>
      </c>
      <c r="AO56" s="49" t="s">
        <v>15</v>
      </c>
      <c r="AP56" s="49" t="s">
        <v>16</v>
      </c>
      <c r="AQ56" s="49" t="s">
        <v>17</v>
      </c>
      <c r="AR56" s="49" t="s">
        <v>18</v>
      </c>
      <c r="AS56" s="49" t="s">
        <v>19</v>
      </c>
      <c r="AU56" s="46" t="str">
        <f t="shared" si="4"/>
        <v>PACKET EXPRESS - 33170DIAMANTE 1301 a 500</v>
      </c>
      <c r="AV56" s="50" t="s">
        <v>37</v>
      </c>
      <c r="AW56" s="50" t="s">
        <v>30</v>
      </c>
      <c r="AX56" s="51">
        <v>35.75</v>
      </c>
      <c r="AZ56" s="46" t="str">
        <f t="shared" si="5"/>
        <v>PACKET STANDARD  - 33162DIAMANTE 12.501 a 3.000</v>
      </c>
      <c r="BA56" s="50" t="s">
        <v>37</v>
      </c>
      <c r="BB56" s="50" t="s">
        <v>44</v>
      </c>
      <c r="BC56" s="51">
        <v>41.45</v>
      </c>
      <c r="BE56" s="46" t="str">
        <f t="shared" si="6"/>
        <v>PACKET NOVAS FAIXAS - 33227DIAMANTE 1201 a 500</v>
      </c>
      <c r="BF56" s="50" t="s">
        <v>37</v>
      </c>
      <c r="BG56" s="50" t="s">
        <v>31</v>
      </c>
      <c r="BH56" s="51">
        <v>24.31</v>
      </c>
      <c r="BJ56" s="46"/>
      <c r="BK56" s="50"/>
      <c r="BL56" s="50"/>
      <c r="BM56" s="51"/>
      <c r="BN56" s="51"/>
      <c r="BO56" s="51"/>
      <c r="BP56" s="51"/>
      <c r="BQ56" s="51"/>
      <c r="BR56" s="51"/>
      <c r="BS56" s="51"/>
      <c r="BU56" s="46"/>
      <c r="BV56" s="43"/>
      <c r="BW56" s="43"/>
      <c r="BX56" s="49"/>
      <c r="BY56" s="49"/>
      <c r="BZ56" s="49"/>
      <c r="CA56" s="49"/>
      <c r="CB56" s="49"/>
      <c r="CC56" s="49"/>
      <c r="CD56" s="49"/>
    </row>
    <row r="57" spans="3:82" x14ac:dyDescent="0.25">
      <c r="C57" s="46" t="str">
        <f t="shared" si="0"/>
        <v>EXPORTA FÁCIL EXPRESSO - 45110DIAMANTE 13.001 a 3.500</v>
      </c>
      <c r="D57" s="50" t="s">
        <v>37</v>
      </c>
      <c r="E57" s="50" t="s">
        <v>46</v>
      </c>
      <c r="F57" s="51">
        <v>231.8</v>
      </c>
      <c r="G57" s="51">
        <v>240.25</v>
      </c>
      <c r="H57" s="51">
        <v>279.05</v>
      </c>
      <c r="I57" s="51">
        <v>322.39999999999998</v>
      </c>
      <c r="J57" s="51">
        <v>415.95</v>
      </c>
      <c r="K57" s="51">
        <v>457.8</v>
      </c>
      <c r="L57" s="51">
        <v>553.85</v>
      </c>
      <c r="N57" s="46" t="str">
        <f t="shared" si="1"/>
        <v>EXPORTA FÁCIL STANDARD - 45128DIAMANTE 13.001 a 3.500</v>
      </c>
      <c r="O57" s="50" t="s">
        <v>37</v>
      </c>
      <c r="P57" s="50" t="s">
        <v>46</v>
      </c>
      <c r="Q57" s="51">
        <v>185.55</v>
      </c>
      <c r="R57" s="51">
        <v>221</v>
      </c>
      <c r="S57" s="51">
        <v>245.5</v>
      </c>
      <c r="T57" s="51">
        <v>257.89999999999998</v>
      </c>
      <c r="U57" s="51">
        <v>332.8</v>
      </c>
      <c r="V57" s="51">
        <v>366.25</v>
      </c>
      <c r="W57" s="51">
        <v>443.05</v>
      </c>
      <c r="Y57" s="46" t="str">
        <f t="shared" si="2"/>
        <v>EXPORTA FÁCIL ECONÔMICO - 45209 Peso (g)</v>
      </c>
      <c r="Z57" s="43"/>
      <c r="AA57" s="43" t="s">
        <v>12</v>
      </c>
      <c r="AB57" s="49" t="s">
        <v>13</v>
      </c>
      <c r="AC57" s="49" t="s">
        <v>14</v>
      </c>
      <c r="AD57" s="49" t="s">
        <v>15</v>
      </c>
      <c r="AE57" s="49" t="s">
        <v>16</v>
      </c>
      <c r="AF57" s="49" t="s">
        <v>17</v>
      </c>
      <c r="AG57" s="49" t="s">
        <v>18</v>
      </c>
      <c r="AH57" s="49" t="s">
        <v>19</v>
      </c>
      <c r="AJ57" s="46" t="str">
        <f t="shared" si="3"/>
        <v>DOCUMENTO INTERNACIONAL EXPRESSO - 45012INFINITE 20 a 250</v>
      </c>
      <c r="AK57" s="50" t="s">
        <v>49</v>
      </c>
      <c r="AL57" s="50" t="s">
        <v>23</v>
      </c>
      <c r="AM57" s="51">
        <v>134.19999999999999</v>
      </c>
      <c r="AN57" s="51">
        <v>150</v>
      </c>
      <c r="AO57" s="51">
        <v>171.15</v>
      </c>
      <c r="AP57" s="51">
        <v>180.5</v>
      </c>
      <c r="AQ57" s="51">
        <v>190.1</v>
      </c>
      <c r="AR57" s="51">
        <v>228.6</v>
      </c>
      <c r="AS57" s="51">
        <v>288.39999999999998</v>
      </c>
      <c r="AU57" s="46" t="str">
        <f t="shared" si="4"/>
        <v>PACKET EXPRESS - 33170DIAMANTE 1501 a 1000</v>
      </c>
      <c r="AV57" s="50" t="s">
        <v>37</v>
      </c>
      <c r="AW57" s="50" t="s">
        <v>28</v>
      </c>
      <c r="AX57" s="51">
        <v>39.51</v>
      </c>
      <c r="AZ57" s="46" t="str">
        <f t="shared" si="5"/>
        <v>PACKET STANDARD  - 33162DIAMANTE 13.001 a 3.500</v>
      </c>
      <c r="BA57" s="50" t="s">
        <v>37</v>
      </c>
      <c r="BB57" s="50" t="s">
        <v>46</v>
      </c>
      <c r="BC57" s="51">
        <v>44.6</v>
      </c>
      <c r="BE57" s="46" t="str">
        <f t="shared" si="6"/>
        <v>PACKET NOVAS FAIXAS - 33227DIAMANTE 1501 a 1000</v>
      </c>
      <c r="BF57" s="50" t="s">
        <v>37</v>
      </c>
      <c r="BG57" s="50" t="s">
        <v>28</v>
      </c>
      <c r="BH57" s="51">
        <v>27.29</v>
      </c>
      <c r="BJ57" s="46"/>
      <c r="BK57" s="50"/>
      <c r="BL57" s="50"/>
      <c r="BM57" s="51"/>
      <c r="BN57" s="51"/>
      <c r="BO57" s="51"/>
      <c r="BP57" s="51"/>
      <c r="BQ57" s="51"/>
      <c r="BR57" s="51"/>
      <c r="BS57" s="51"/>
      <c r="BU57" s="46"/>
      <c r="BV57" s="50"/>
      <c r="BW57" s="50"/>
      <c r="BX57" s="51"/>
      <c r="BY57" s="51"/>
      <c r="BZ57" s="51"/>
      <c r="CA57" s="51"/>
      <c r="CB57" s="51"/>
      <c r="CC57" s="51"/>
      <c r="CD57" s="51"/>
    </row>
    <row r="58" spans="3:82" x14ac:dyDescent="0.25">
      <c r="C58" s="46" t="str">
        <f t="shared" si="0"/>
        <v>EXPORTA FÁCIL EXPRESSO - 45110DIAMANTE 13.501 a 4.000</v>
      </c>
      <c r="D58" s="50" t="s">
        <v>37</v>
      </c>
      <c r="E58" s="50" t="s">
        <v>48</v>
      </c>
      <c r="F58" s="51">
        <v>242.2</v>
      </c>
      <c r="G58" s="51">
        <v>251</v>
      </c>
      <c r="H58" s="51">
        <v>291.45</v>
      </c>
      <c r="I58" s="51">
        <v>336.75</v>
      </c>
      <c r="J58" s="51">
        <v>434.6</v>
      </c>
      <c r="K58" s="51">
        <v>478.2</v>
      </c>
      <c r="L58" s="51">
        <v>578.54999999999995</v>
      </c>
      <c r="N58" s="46" t="str">
        <f t="shared" si="1"/>
        <v>EXPORTA FÁCIL STANDARD - 45128DIAMANTE 13.501 a 4.000</v>
      </c>
      <c r="O58" s="50" t="s">
        <v>37</v>
      </c>
      <c r="P58" s="50" t="s">
        <v>48</v>
      </c>
      <c r="Q58" s="51">
        <v>193.8</v>
      </c>
      <c r="R58" s="51">
        <v>230.9</v>
      </c>
      <c r="S58" s="51">
        <v>256.45</v>
      </c>
      <c r="T58" s="51">
        <v>269.45</v>
      </c>
      <c r="U58" s="51">
        <v>347.65</v>
      </c>
      <c r="V58" s="51">
        <v>382.5</v>
      </c>
      <c r="W58" s="51">
        <v>462.85</v>
      </c>
      <c r="Y58" s="46" t="str">
        <f t="shared" si="2"/>
        <v>EXPORTA FÁCIL ECONÔMICO - 45209INFINITE 40 a 500</v>
      </c>
      <c r="Z58" s="50" t="s">
        <v>53</v>
      </c>
      <c r="AA58" s="50" t="s">
        <v>22</v>
      </c>
      <c r="AB58" s="51">
        <v>108.65</v>
      </c>
      <c r="AC58" s="51">
        <v>132.75</v>
      </c>
      <c r="AD58" s="51">
        <v>143.69999999999999</v>
      </c>
      <c r="AE58" s="51">
        <v>151</v>
      </c>
      <c r="AF58" s="51">
        <v>158.69999999999999</v>
      </c>
      <c r="AG58" s="51">
        <v>194.9</v>
      </c>
      <c r="AH58" s="51">
        <v>259.35000000000002</v>
      </c>
      <c r="AJ58" s="46" t="str">
        <f t="shared" si="3"/>
        <v>DOCUMENTO INTERNACIONAL EXPRESSO - 45012INFINITE 2251 a 500</v>
      </c>
      <c r="AK58" s="50" t="s">
        <v>49</v>
      </c>
      <c r="AL58" s="50" t="s">
        <v>29</v>
      </c>
      <c r="AM58" s="51">
        <v>138.5</v>
      </c>
      <c r="AN58" s="51">
        <v>154.6</v>
      </c>
      <c r="AO58" s="51">
        <v>182.3</v>
      </c>
      <c r="AP58" s="51">
        <v>191.65</v>
      </c>
      <c r="AQ58" s="51">
        <v>220.45</v>
      </c>
      <c r="AR58" s="51">
        <v>258.89999999999998</v>
      </c>
      <c r="AS58" s="51">
        <v>331.8</v>
      </c>
      <c r="AU58" s="46" t="str">
        <f t="shared" si="4"/>
        <v>PACKET EXPRESS - 33170DIAMANTE 11001 a 1.500</v>
      </c>
      <c r="AV58" s="50" t="s">
        <v>37</v>
      </c>
      <c r="AW58" s="50" t="s">
        <v>34</v>
      </c>
      <c r="AX58" s="51">
        <v>43.27</v>
      </c>
      <c r="AZ58" s="46" t="str">
        <f t="shared" si="5"/>
        <v>PACKET STANDARD  - 33162DIAMANTE 13.501 a 4.000</v>
      </c>
      <c r="BA58" s="50" t="s">
        <v>37</v>
      </c>
      <c r="BB58" s="50" t="s">
        <v>48</v>
      </c>
      <c r="BC58" s="51">
        <v>47.74</v>
      </c>
      <c r="BE58" s="46" t="str">
        <f t="shared" si="6"/>
        <v>PACKET NOVAS FAIXAS - 33227DIAMANTE 11001 a 1.500</v>
      </c>
      <c r="BF58" s="50" t="s">
        <v>37</v>
      </c>
      <c r="BG58" s="50" t="s">
        <v>34</v>
      </c>
      <c r="BH58" s="51">
        <v>30.26</v>
      </c>
      <c r="BJ58" s="46"/>
      <c r="BK58" s="50"/>
      <c r="BL58" s="50"/>
      <c r="BM58" s="51"/>
      <c r="BN58" s="51"/>
      <c r="BO58" s="51"/>
      <c r="BP58" s="51"/>
      <c r="BQ58" s="51"/>
      <c r="BR58" s="51"/>
      <c r="BS58" s="51"/>
      <c r="BU58" s="46"/>
      <c r="BV58" s="50"/>
      <c r="BW58" s="50"/>
      <c r="BX58" s="51"/>
      <c r="BY58" s="51"/>
      <c r="BZ58" s="51"/>
      <c r="CA58" s="51"/>
      <c r="CB58" s="51"/>
      <c r="CC58" s="51"/>
      <c r="CD58" s="51"/>
    </row>
    <row r="59" spans="3:82" x14ac:dyDescent="0.25">
      <c r="C59" s="46" t="str">
        <f t="shared" si="0"/>
        <v>EXPORTA FÁCIL EXPRESSO - 45110DIAMANTE 14.001 a 4.500</v>
      </c>
      <c r="D59" s="50" t="s">
        <v>37</v>
      </c>
      <c r="E59" s="50" t="s">
        <v>50</v>
      </c>
      <c r="F59" s="51">
        <v>261.95</v>
      </c>
      <c r="G59" s="51">
        <v>274.35000000000002</v>
      </c>
      <c r="H59" s="51">
        <v>316.60000000000002</v>
      </c>
      <c r="I59" s="51">
        <v>363.75</v>
      </c>
      <c r="J59" s="51">
        <v>469.65</v>
      </c>
      <c r="K59" s="51">
        <v>516.85</v>
      </c>
      <c r="L59" s="51">
        <v>625.29999999999995</v>
      </c>
      <c r="N59" s="46" t="str">
        <f t="shared" si="1"/>
        <v>EXPORTA FÁCIL STANDARD - 45128DIAMANTE 14.001 a 4.500</v>
      </c>
      <c r="O59" s="50" t="s">
        <v>37</v>
      </c>
      <c r="P59" s="50" t="s">
        <v>50</v>
      </c>
      <c r="Q59" s="51">
        <v>208.2</v>
      </c>
      <c r="R59" s="51">
        <v>248</v>
      </c>
      <c r="S59" s="51">
        <v>275.35000000000002</v>
      </c>
      <c r="T59" s="51">
        <v>290.10000000000002</v>
      </c>
      <c r="U59" s="51">
        <v>372.85</v>
      </c>
      <c r="V59" s="51">
        <v>410.4</v>
      </c>
      <c r="W59" s="51">
        <v>496.95</v>
      </c>
      <c r="Y59" s="46" t="str">
        <f t="shared" si="2"/>
        <v>EXPORTA FÁCIL ECONÔMICO - 45209INFINITE 4501 a 1000</v>
      </c>
      <c r="Z59" s="50" t="s">
        <v>53</v>
      </c>
      <c r="AA59" s="50" t="s">
        <v>28</v>
      </c>
      <c r="AB59" s="51">
        <v>115.2</v>
      </c>
      <c r="AC59" s="51">
        <v>140.25</v>
      </c>
      <c r="AD59" s="51">
        <v>152.5</v>
      </c>
      <c r="AE59" s="51">
        <v>160.15</v>
      </c>
      <c r="AF59" s="51">
        <v>168.45</v>
      </c>
      <c r="AG59" s="51">
        <v>206.75</v>
      </c>
      <c r="AH59" s="51">
        <v>275.14999999999998</v>
      </c>
      <c r="AJ59" s="46" t="str">
        <f t="shared" si="3"/>
        <v>DOCUMENTO INTERNACIONAL EXPRESSO - 45012INFINITE 2501 a 1.000</v>
      </c>
      <c r="AK59" s="50" t="s">
        <v>49</v>
      </c>
      <c r="AL59" s="50" t="s">
        <v>35</v>
      </c>
      <c r="AM59" s="51">
        <v>147.19999999999999</v>
      </c>
      <c r="AN59" s="51">
        <v>163.95</v>
      </c>
      <c r="AO59" s="51">
        <v>204.5</v>
      </c>
      <c r="AP59" s="51">
        <v>213.85</v>
      </c>
      <c r="AQ59" s="51">
        <v>280.89999999999998</v>
      </c>
      <c r="AR59" s="51">
        <v>319.39999999999998</v>
      </c>
      <c r="AS59" s="51">
        <v>418.5</v>
      </c>
      <c r="AU59" s="46" t="str">
        <f t="shared" si="4"/>
        <v>PACKET EXPRESS - 33170DIAMANTE 11.501 a 2.000</v>
      </c>
      <c r="AV59" s="50" t="s">
        <v>37</v>
      </c>
      <c r="AW59" s="50" t="s">
        <v>38</v>
      </c>
      <c r="AX59" s="51">
        <v>47.03</v>
      </c>
      <c r="AZ59" s="46" t="str">
        <f t="shared" si="5"/>
        <v>PACKET STANDARD  - 33162DIAMANTE 14.001 a 4.500</v>
      </c>
      <c r="BA59" s="50" t="s">
        <v>37</v>
      </c>
      <c r="BB59" s="50" t="s">
        <v>50</v>
      </c>
      <c r="BC59" s="51">
        <v>50.89</v>
      </c>
      <c r="BE59" s="46" t="str">
        <f t="shared" si="6"/>
        <v>PACKET NOVAS FAIXAS - 33227DIAMANTE 11.501 a 2.000</v>
      </c>
      <c r="BF59" s="50" t="s">
        <v>37</v>
      </c>
      <c r="BG59" s="50" t="s">
        <v>38</v>
      </c>
      <c r="BH59" s="51">
        <v>33.24</v>
      </c>
      <c r="BJ59" s="46"/>
      <c r="BK59" s="50"/>
      <c r="BL59" s="50"/>
      <c r="BM59" s="51"/>
      <c r="BN59" s="51"/>
      <c r="BO59" s="51"/>
      <c r="BP59" s="51"/>
      <c r="BQ59" s="51"/>
      <c r="BR59" s="51"/>
      <c r="BS59" s="51"/>
      <c r="BU59" s="46"/>
      <c r="BV59" s="50"/>
      <c r="BW59" s="50"/>
      <c r="BX59" s="51"/>
      <c r="BY59" s="51"/>
      <c r="BZ59" s="51"/>
      <c r="CA59" s="51"/>
      <c r="CB59" s="51"/>
      <c r="CC59" s="51"/>
      <c r="CD59" s="51"/>
    </row>
    <row r="60" spans="3:82" x14ac:dyDescent="0.25">
      <c r="C60" s="46" t="str">
        <f t="shared" si="0"/>
        <v>EXPORTA FÁCIL EXPRESSO - 45110DIAMANTE 14.501 a 5.000</v>
      </c>
      <c r="D60" s="50" t="s">
        <v>37</v>
      </c>
      <c r="E60" s="50" t="s">
        <v>52</v>
      </c>
      <c r="F60" s="51">
        <v>281.7</v>
      </c>
      <c r="G60" s="51">
        <v>297.75</v>
      </c>
      <c r="H60" s="51">
        <v>341.8</v>
      </c>
      <c r="I60" s="51">
        <v>390.7</v>
      </c>
      <c r="J60" s="51">
        <v>504.7</v>
      </c>
      <c r="K60" s="51">
        <v>555.54999999999995</v>
      </c>
      <c r="L60" s="51">
        <v>672.05</v>
      </c>
      <c r="N60" s="46" t="str">
        <f t="shared" si="1"/>
        <v>EXPORTA FÁCIL STANDARD - 45128DIAMANTE 14.501 a 5.000</v>
      </c>
      <c r="O60" s="50" t="s">
        <v>37</v>
      </c>
      <c r="P60" s="50" t="s">
        <v>52</v>
      </c>
      <c r="Q60" s="51">
        <v>222.55</v>
      </c>
      <c r="R60" s="51">
        <v>265.10000000000002</v>
      </c>
      <c r="S60" s="51">
        <v>294.25</v>
      </c>
      <c r="T60" s="51">
        <v>310.8</v>
      </c>
      <c r="U60" s="51">
        <v>398</v>
      </c>
      <c r="V60" s="51">
        <v>438.3</v>
      </c>
      <c r="W60" s="51">
        <v>531.15</v>
      </c>
      <c r="Y60" s="46" t="str">
        <f t="shared" si="2"/>
        <v>EXPORTA FÁCIL ECONÔMICO - 45209INFINITE 41001 a 1.500</v>
      </c>
      <c r="Z60" s="50" t="s">
        <v>53</v>
      </c>
      <c r="AA60" s="50" t="s">
        <v>34</v>
      </c>
      <c r="AB60" s="51">
        <v>121.85</v>
      </c>
      <c r="AC60" s="51">
        <v>147.85</v>
      </c>
      <c r="AD60" s="51">
        <v>161.19999999999999</v>
      </c>
      <c r="AE60" s="51">
        <v>169.35</v>
      </c>
      <c r="AF60" s="51">
        <v>178.15</v>
      </c>
      <c r="AG60" s="51">
        <v>218.6</v>
      </c>
      <c r="AH60" s="51">
        <v>291</v>
      </c>
      <c r="AJ60" s="46" t="str">
        <f t="shared" si="3"/>
        <v>DOCUMENTO INTERNACIONAL EXPRESSO - 45012INFINITE 21.001 a 1.500</v>
      </c>
      <c r="AK60" s="50" t="s">
        <v>49</v>
      </c>
      <c r="AL60" s="50" t="s">
        <v>39</v>
      </c>
      <c r="AM60" s="51">
        <v>157.80000000000001</v>
      </c>
      <c r="AN60" s="51">
        <v>174.45</v>
      </c>
      <c r="AO60" s="51">
        <v>228.85</v>
      </c>
      <c r="AP60" s="51">
        <v>238.2</v>
      </c>
      <c r="AQ60" s="51">
        <v>344.3</v>
      </c>
      <c r="AR60" s="51">
        <v>382.8</v>
      </c>
      <c r="AS60" s="51">
        <v>508.3</v>
      </c>
      <c r="AU60" s="46" t="str">
        <f t="shared" si="4"/>
        <v>PACKET EXPRESS - 33170DIAMANTE 12.001 a 2.500</v>
      </c>
      <c r="AV60" s="50" t="s">
        <v>37</v>
      </c>
      <c r="AW60" s="50" t="s">
        <v>42</v>
      </c>
      <c r="AX60" s="51">
        <v>50.8</v>
      </c>
      <c r="AZ60" s="46" t="str">
        <f t="shared" si="5"/>
        <v>PACKET STANDARD  - 33162DIAMANTE 14.501 a 5.000</v>
      </c>
      <c r="BA60" s="50" t="s">
        <v>37</v>
      </c>
      <c r="BB60" s="50" t="s">
        <v>52</v>
      </c>
      <c r="BC60" s="51">
        <v>54.04</v>
      </c>
      <c r="BE60" s="46" t="str">
        <f t="shared" si="6"/>
        <v>PACKET NOVAS FAIXAS - 33227DIAMANTE 12.001 a 2.500</v>
      </c>
      <c r="BF60" s="50" t="s">
        <v>37</v>
      </c>
      <c r="BG60" s="50" t="s">
        <v>42</v>
      </c>
      <c r="BH60" s="51">
        <v>36.21</v>
      </c>
      <c r="BJ60" s="46"/>
      <c r="BK60" s="50"/>
      <c r="BL60" s="50"/>
      <c r="BM60" s="51"/>
      <c r="BN60" s="51"/>
      <c r="BO60" s="51"/>
      <c r="BP60" s="51"/>
      <c r="BQ60" s="51"/>
      <c r="BR60" s="51"/>
      <c r="BS60" s="51"/>
      <c r="BU60" s="46"/>
      <c r="BV60" s="50"/>
      <c r="BW60" s="50"/>
      <c r="BX60" s="51"/>
      <c r="BY60" s="51"/>
      <c r="BZ60" s="51"/>
      <c r="CA60" s="51"/>
      <c r="CB60" s="51"/>
      <c r="CC60" s="51"/>
      <c r="CD60" s="51"/>
    </row>
    <row r="61" spans="3:82" x14ac:dyDescent="0.25">
      <c r="C61" s="46" t="str">
        <f t="shared" si="0"/>
        <v>EXPORTA FÁCIL EXPRESSO - 45110DIAMANTE 11/2 Kg Adicional</v>
      </c>
      <c r="D61" s="50" t="s">
        <v>37</v>
      </c>
      <c r="E61" s="50" t="s">
        <v>54</v>
      </c>
      <c r="F61" s="51">
        <v>19.8</v>
      </c>
      <c r="G61" s="51">
        <v>23.4</v>
      </c>
      <c r="H61" s="51">
        <v>25.2</v>
      </c>
      <c r="I61" s="51">
        <v>27</v>
      </c>
      <c r="J61" s="51">
        <v>35.1</v>
      </c>
      <c r="K61" s="51">
        <v>38.700000000000003</v>
      </c>
      <c r="L61" s="51">
        <v>46.75</v>
      </c>
      <c r="N61" s="46" t="str">
        <f t="shared" si="1"/>
        <v>EXPORTA FÁCIL STANDARD - 45128DIAMANTE 11/2 Kg Adicional</v>
      </c>
      <c r="O61" s="50" t="s">
        <v>37</v>
      </c>
      <c r="P61" s="50" t="s">
        <v>54</v>
      </c>
      <c r="Q61" s="51">
        <v>14.45</v>
      </c>
      <c r="R61" s="51">
        <v>17.100000000000001</v>
      </c>
      <c r="S61" s="51">
        <v>18.899999999999999</v>
      </c>
      <c r="T61" s="51">
        <v>20.7</v>
      </c>
      <c r="U61" s="51">
        <v>25.2</v>
      </c>
      <c r="V61" s="51">
        <v>27.9</v>
      </c>
      <c r="W61" s="51">
        <v>34.200000000000003</v>
      </c>
      <c r="Y61" s="46" t="str">
        <f t="shared" si="2"/>
        <v>EXPORTA FÁCIL ECONÔMICO - 45209INFINITE 41.501 a 2.000</v>
      </c>
      <c r="Z61" s="50" t="s">
        <v>53</v>
      </c>
      <c r="AA61" s="50" t="s">
        <v>38</v>
      </c>
      <c r="AB61" s="51">
        <v>142.9</v>
      </c>
      <c r="AC61" s="51">
        <v>175.4</v>
      </c>
      <c r="AD61" s="51">
        <v>184.35</v>
      </c>
      <c r="AE61" s="51">
        <v>187.65</v>
      </c>
      <c r="AF61" s="51">
        <v>206.85</v>
      </c>
      <c r="AG61" s="51">
        <v>257.60000000000002</v>
      </c>
      <c r="AH61" s="51">
        <v>306.89999999999998</v>
      </c>
      <c r="AJ61" s="46" t="str">
        <f t="shared" si="3"/>
        <v>DOCUMENTO INTERNACIONAL EXPRESSO - 45012INFINITE 21.501 a 2.000</v>
      </c>
      <c r="AK61" s="50" t="s">
        <v>49</v>
      </c>
      <c r="AL61" s="50" t="s">
        <v>38</v>
      </c>
      <c r="AM61" s="51">
        <v>166.55</v>
      </c>
      <c r="AN61" s="51">
        <v>183.7</v>
      </c>
      <c r="AO61" s="51">
        <v>251.05</v>
      </c>
      <c r="AP61" s="51">
        <v>260.39999999999998</v>
      </c>
      <c r="AQ61" s="51">
        <v>404.85</v>
      </c>
      <c r="AR61" s="51">
        <v>443.3</v>
      </c>
      <c r="AS61" s="51">
        <v>595</v>
      </c>
      <c r="AU61" s="46" t="str">
        <f t="shared" si="4"/>
        <v>PACKET EXPRESS - 33170DIAMANTE 12.501 a 3.000</v>
      </c>
      <c r="AV61" s="50" t="s">
        <v>37</v>
      </c>
      <c r="AW61" s="50" t="s">
        <v>44</v>
      </c>
      <c r="AX61" s="51">
        <v>54.57</v>
      </c>
      <c r="AZ61" s="46" t="str">
        <f t="shared" si="5"/>
        <v>PACKET STANDARD  - 33162DIAMANTE 11/2 Kg Adicional</v>
      </c>
      <c r="BA61" s="50" t="s">
        <v>37</v>
      </c>
      <c r="BB61" s="50" t="s">
        <v>54</v>
      </c>
      <c r="BC61" s="51">
        <v>3.15</v>
      </c>
      <c r="BE61" s="46" t="str">
        <f t="shared" si="6"/>
        <v>PACKET NOVAS FAIXAS - 33227DIAMANTE 12.501 a 3.000</v>
      </c>
      <c r="BF61" s="50" t="s">
        <v>37</v>
      </c>
      <c r="BG61" s="50" t="s">
        <v>44</v>
      </c>
      <c r="BH61" s="51">
        <v>39.19</v>
      </c>
      <c r="BJ61" s="46"/>
      <c r="BK61" s="50"/>
      <c r="BL61" s="50"/>
      <c r="BM61" s="51"/>
      <c r="BN61" s="51"/>
      <c r="BO61" s="51"/>
      <c r="BP61" s="51"/>
      <c r="BQ61" s="51"/>
      <c r="BR61" s="51"/>
      <c r="BS61" s="51"/>
      <c r="BU61" s="46"/>
      <c r="BV61" s="43"/>
      <c r="BW61" s="43"/>
      <c r="BX61" s="49"/>
      <c r="BY61" s="49"/>
      <c r="BZ61" s="49"/>
      <c r="CA61" s="49"/>
      <c r="CB61" s="49"/>
      <c r="CC61" s="49"/>
      <c r="CD61" s="49"/>
    </row>
    <row r="62" spans="3:82" x14ac:dyDescent="0.25">
      <c r="C62" s="46" t="str">
        <f t="shared" si="0"/>
        <v>EXPORTA FÁCIL EXPRESSO - 45110 Peso (g)</v>
      </c>
      <c r="D62" s="43"/>
      <c r="E62" s="43" t="s">
        <v>12</v>
      </c>
      <c r="F62" s="49" t="s">
        <v>13</v>
      </c>
      <c r="G62" s="49" t="s">
        <v>14</v>
      </c>
      <c r="H62" s="49" t="s">
        <v>15</v>
      </c>
      <c r="I62" s="49" t="s">
        <v>16</v>
      </c>
      <c r="J62" s="49" t="s">
        <v>17</v>
      </c>
      <c r="K62" s="49" t="s">
        <v>18</v>
      </c>
      <c r="L62" s="49" t="s">
        <v>19</v>
      </c>
      <c r="N62" s="46" t="str">
        <f t="shared" si="1"/>
        <v>EXPORTA FÁCIL STANDARD - 45128 Peso (g)</v>
      </c>
      <c r="O62" s="43"/>
      <c r="P62" s="43" t="s">
        <v>12</v>
      </c>
      <c r="Q62" s="49" t="s">
        <v>13</v>
      </c>
      <c r="R62" s="49" t="s">
        <v>14</v>
      </c>
      <c r="S62" s="49" t="s">
        <v>15</v>
      </c>
      <c r="T62" s="49" t="s">
        <v>16</v>
      </c>
      <c r="U62" s="49" t="s">
        <v>17</v>
      </c>
      <c r="V62" s="49" t="s">
        <v>18</v>
      </c>
      <c r="W62" s="49" t="s">
        <v>19</v>
      </c>
      <c r="Y62" s="46" t="str">
        <f t="shared" si="2"/>
        <v>EXPORTA FÁCIL ECONÔMICO - 45209 Peso (g)</v>
      </c>
      <c r="Z62" s="43"/>
      <c r="AA62" s="43" t="s">
        <v>12</v>
      </c>
      <c r="AB62" s="49" t="s">
        <v>13</v>
      </c>
      <c r="AC62" s="49" t="s">
        <v>14</v>
      </c>
      <c r="AD62" s="49" t="s">
        <v>15</v>
      </c>
      <c r="AE62" s="49" t="s">
        <v>16</v>
      </c>
      <c r="AF62" s="49" t="s">
        <v>17</v>
      </c>
      <c r="AG62" s="49" t="s">
        <v>18</v>
      </c>
      <c r="AH62" s="49" t="s">
        <v>19</v>
      </c>
      <c r="AJ62" s="46" t="str">
        <f t="shared" si="3"/>
        <v>DOCUMENTO INTERNACIONAL EXPRESSO - 45012 Peso (g)</v>
      </c>
      <c r="AK62" s="43"/>
      <c r="AL62" s="43" t="s">
        <v>12</v>
      </c>
      <c r="AM62" s="49" t="s">
        <v>13</v>
      </c>
      <c r="AN62" s="49" t="s">
        <v>14</v>
      </c>
      <c r="AO62" s="49" t="s">
        <v>15</v>
      </c>
      <c r="AP62" s="49" t="s">
        <v>16</v>
      </c>
      <c r="AQ62" s="49" t="s">
        <v>17</v>
      </c>
      <c r="AR62" s="49" t="s">
        <v>18</v>
      </c>
      <c r="AS62" s="49" t="s">
        <v>19</v>
      </c>
      <c r="AU62" s="46" t="str">
        <f t="shared" si="4"/>
        <v>PACKET EXPRESS - 33170DIAMANTE 13.001 a 3.500</v>
      </c>
      <c r="AV62" s="50" t="s">
        <v>37</v>
      </c>
      <c r="AW62" s="50" t="s">
        <v>46</v>
      </c>
      <c r="AX62" s="51">
        <v>58.33</v>
      </c>
      <c r="AZ62" s="46" t="str">
        <f t="shared" si="5"/>
        <v>PACKET STANDARD  - 33162 Peso (g)</v>
      </c>
      <c r="BA62" s="43"/>
      <c r="BB62" s="43" t="s">
        <v>12</v>
      </c>
      <c r="BC62" s="49" t="s">
        <v>20</v>
      </c>
      <c r="BE62" s="46" t="str">
        <f t="shared" si="6"/>
        <v>PACKET NOVAS FAIXAS - 33227DIAMANTE 13.001 a 3.500</v>
      </c>
      <c r="BF62" s="50" t="s">
        <v>37</v>
      </c>
      <c r="BG62" s="50" t="s">
        <v>46</v>
      </c>
      <c r="BH62" s="51">
        <v>42.16</v>
      </c>
      <c r="BJ62" s="46"/>
      <c r="BK62" s="43"/>
      <c r="BL62" s="43"/>
      <c r="BM62" s="49"/>
      <c r="BN62" s="49"/>
      <c r="BO62" s="49"/>
      <c r="BP62" s="49"/>
      <c r="BQ62" s="49"/>
      <c r="BR62" s="49"/>
      <c r="BS62" s="49"/>
      <c r="BU62" s="46"/>
      <c r="BV62" s="50"/>
      <c r="BW62" s="50"/>
      <c r="BX62" s="51"/>
      <c r="BY62" s="51"/>
      <c r="BZ62" s="51"/>
      <c r="CA62" s="51"/>
      <c r="CB62" s="51"/>
      <c r="CC62" s="51"/>
      <c r="CD62" s="51"/>
    </row>
    <row r="63" spans="3:82" x14ac:dyDescent="0.25">
      <c r="C63" s="46" t="str">
        <f t="shared" si="0"/>
        <v>EXPORTA FÁCIL EXPRESSO - 45110DIAMANTE 20 a 500</v>
      </c>
      <c r="D63" s="50" t="s">
        <v>41</v>
      </c>
      <c r="E63" s="50" t="s">
        <v>22</v>
      </c>
      <c r="F63" s="51">
        <v>169.6</v>
      </c>
      <c r="G63" s="51">
        <v>175.8</v>
      </c>
      <c r="H63" s="51">
        <v>204.15</v>
      </c>
      <c r="I63" s="51">
        <v>235.85</v>
      </c>
      <c r="J63" s="51">
        <v>304.39999999999998</v>
      </c>
      <c r="K63" s="51">
        <v>334.9</v>
      </c>
      <c r="L63" s="51">
        <v>405.15</v>
      </c>
      <c r="N63" s="46" t="str">
        <f t="shared" si="1"/>
        <v>EXPORTA FÁCIL STANDARD - 45128DIAMANTE 20 a 500</v>
      </c>
      <c r="O63" s="50" t="s">
        <v>41</v>
      </c>
      <c r="P63" s="50" t="s">
        <v>22</v>
      </c>
      <c r="Q63" s="51">
        <v>135.69999999999999</v>
      </c>
      <c r="R63" s="51">
        <v>161.69999999999999</v>
      </c>
      <c r="S63" s="51">
        <v>179.65</v>
      </c>
      <c r="T63" s="51">
        <v>188.7</v>
      </c>
      <c r="U63" s="51">
        <v>243.5</v>
      </c>
      <c r="V63" s="51">
        <v>268</v>
      </c>
      <c r="W63" s="51">
        <v>324.14999999999998</v>
      </c>
      <c r="Y63" s="46" t="str">
        <f t="shared" si="2"/>
        <v>EXPORTA FÁCIL ECONÔMICO - 45209INFINITE 50 a 500</v>
      </c>
      <c r="Z63" s="50" t="s">
        <v>55</v>
      </c>
      <c r="AA63" s="50" t="s">
        <v>22</v>
      </c>
      <c r="AB63" s="51">
        <v>108.65</v>
      </c>
      <c r="AC63" s="51">
        <v>132.75</v>
      </c>
      <c r="AD63" s="51">
        <v>143.69999999999999</v>
      </c>
      <c r="AE63" s="51">
        <v>151</v>
      </c>
      <c r="AF63" s="51">
        <v>158.69999999999999</v>
      </c>
      <c r="AG63" s="51">
        <v>194.9</v>
      </c>
      <c r="AH63" s="51">
        <v>259.35000000000002</v>
      </c>
      <c r="AJ63" s="46" t="str">
        <f t="shared" si="3"/>
        <v>DOCUMENTO INTERNACIONAL EXPRESSO - 45012INFINITE 30 a 250</v>
      </c>
      <c r="AK63" s="50" t="s">
        <v>51</v>
      </c>
      <c r="AL63" s="50" t="s">
        <v>23</v>
      </c>
      <c r="AM63" s="51">
        <v>134.19999999999999</v>
      </c>
      <c r="AN63" s="51">
        <v>150</v>
      </c>
      <c r="AO63" s="51">
        <v>171.15</v>
      </c>
      <c r="AP63" s="51">
        <v>180.5</v>
      </c>
      <c r="AQ63" s="51">
        <v>190.1</v>
      </c>
      <c r="AR63" s="51">
        <v>228.6</v>
      </c>
      <c r="AS63" s="51">
        <v>288.39999999999998</v>
      </c>
      <c r="AU63" s="46" t="str">
        <f t="shared" si="4"/>
        <v>PACKET EXPRESS - 33170DIAMANTE 13.501 a 4.000</v>
      </c>
      <c r="AV63" s="50" t="s">
        <v>37</v>
      </c>
      <c r="AW63" s="50" t="s">
        <v>48</v>
      </c>
      <c r="AX63" s="51">
        <v>62.09</v>
      </c>
      <c r="AZ63" s="46" t="str">
        <f t="shared" si="5"/>
        <v>PACKET STANDARD  - 33162DIAMANTE 20 a 500</v>
      </c>
      <c r="BA63" s="50" t="s">
        <v>41</v>
      </c>
      <c r="BB63" s="50" t="s">
        <v>22</v>
      </c>
      <c r="BC63" s="51">
        <v>25.41</v>
      </c>
      <c r="BE63" s="46" t="str">
        <f t="shared" si="6"/>
        <v>PACKET NOVAS FAIXAS - 33227DIAMANTE 13.501 a 4.000</v>
      </c>
      <c r="BF63" s="50" t="s">
        <v>37</v>
      </c>
      <c r="BG63" s="50" t="s">
        <v>48</v>
      </c>
      <c r="BH63" s="51">
        <v>45.14</v>
      </c>
      <c r="BJ63" s="46"/>
      <c r="BK63" s="50"/>
      <c r="BL63" s="50"/>
      <c r="BM63" s="51"/>
      <c r="BN63" s="51"/>
      <c r="BO63" s="51"/>
      <c r="BP63" s="51"/>
      <c r="BQ63" s="51"/>
      <c r="BR63" s="51"/>
      <c r="BS63" s="51"/>
      <c r="BU63" s="46"/>
      <c r="BV63" s="50"/>
      <c r="BW63" s="50"/>
      <c r="BX63" s="51"/>
      <c r="BY63" s="51"/>
      <c r="BZ63" s="51"/>
      <c r="CA63" s="51"/>
      <c r="CB63" s="51"/>
      <c r="CC63" s="51"/>
      <c r="CD63" s="51"/>
    </row>
    <row r="64" spans="3:82" x14ac:dyDescent="0.25">
      <c r="C64" s="46" t="str">
        <f t="shared" si="0"/>
        <v>EXPORTA FÁCIL EXPRESSO - 45110DIAMANTE 2501 a 1000</v>
      </c>
      <c r="D64" s="50" t="s">
        <v>41</v>
      </c>
      <c r="E64" s="50" t="s">
        <v>28</v>
      </c>
      <c r="F64" s="51">
        <v>179.95</v>
      </c>
      <c r="G64" s="51">
        <v>186.5</v>
      </c>
      <c r="H64" s="51">
        <v>216.55</v>
      </c>
      <c r="I64" s="51">
        <v>250.25</v>
      </c>
      <c r="J64" s="51">
        <v>322.89999999999998</v>
      </c>
      <c r="K64" s="51">
        <v>355.3</v>
      </c>
      <c r="L64" s="51">
        <v>429.9</v>
      </c>
      <c r="N64" s="46" t="str">
        <f t="shared" si="1"/>
        <v>EXPORTA FÁCIL STANDARD - 45128DIAMANTE 2501 a 1000</v>
      </c>
      <c r="O64" s="50" t="s">
        <v>41</v>
      </c>
      <c r="P64" s="50" t="s">
        <v>28</v>
      </c>
      <c r="Q64" s="51">
        <v>143.94999999999999</v>
      </c>
      <c r="R64" s="51">
        <v>171.6</v>
      </c>
      <c r="S64" s="51">
        <v>190.55</v>
      </c>
      <c r="T64" s="51">
        <v>200.2</v>
      </c>
      <c r="U64" s="51">
        <v>258.35000000000002</v>
      </c>
      <c r="V64" s="51">
        <v>284.25</v>
      </c>
      <c r="W64" s="51">
        <v>343.95</v>
      </c>
      <c r="Y64" s="46" t="str">
        <f t="shared" si="2"/>
        <v>EXPORTA FÁCIL ECONÔMICO - 45209INFINITE 5501 a 1000</v>
      </c>
      <c r="Z64" s="50" t="s">
        <v>55</v>
      </c>
      <c r="AA64" s="50" t="s">
        <v>28</v>
      </c>
      <c r="AB64" s="51">
        <v>115.2</v>
      </c>
      <c r="AC64" s="51">
        <v>140.25</v>
      </c>
      <c r="AD64" s="51">
        <v>152.5</v>
      </c>
      <c r="AE64" s="51">
        <v>160.15</v>
      </c>
      <c r="AF64" s="51">
        <v>168.45</v>
      </c>
      <c r="AG64" s="51">
        <v>206.75</v>
      </c>
      <c r="AH64" s="51">
        <v>275.14999999999998</v>
      </c>
      <c r="AJ64" s="46" t="str">
        <f t="shared" si="3"/>
        <v>DOCUMENTO INTERNACIONAL EXPRESSO - 45012INFINITE 3251 a 500</v>
      </c>
      <c r="AK64" s="50" t="s">
        <v>51</v>
      </c>
      <c r="AL64" s="50" t="s">
        <v>29</v>
      </c>
      <c r="AM64" s="51">
        <v>138.5</v>
      </c>
      <c r="AN64" s="51">
        <v>154.6</v>
      </c>
      <c r="AO64" s="51">
        <v>182.3</v>
      </c>
      <c r="AP64" s="51">
        <v>191.65</v>
      </c>
      <c r="AQ64" s="51">
        <v>220.45</v>
      </c>
      <c r="AR64" s="51">
        <v>258.89999999999998</v>
      </c>
      <c r="AS64" s="51">
        <v>331.8</v>
      </c>
      <c r="AU64" s="46" t="str">
        <f t="shared" si="4"/>
        <v>PACKET EXPRESS - 33170DIAMANTE 14.001 a 4.500</v>
      </c>
      <c r="AV64" s="50" t="s">
        <v>37</v>
      </c>
      <c r="AW64" s="50" t="s">
        <v>50</v>
      </c>
      <c r="AX64" s="51">
        <v>65.849999999999994</v>
      </c>
      <c r="AZ64" s="46" t="str">
        <f t="shared" si="5"/>
        <v>PACKET STANDARD  - 33162DIAMANTE 2501 a 1000</v>
      </c>
      <c r="BA64" s="50" t="s">
        <v>41</v>
      </c>
      <c r="BB64" s="50" t="s">
        <v>28</v>
      </c>
      <c r="BC64" s="51">
        <v>28.53</v>
      </c>
      <c r="BE64" s="46" t="str">
        <f t="shared" si="6"/>
        <v>PACKET NOVAS FAIXAS - 33227DIAMANTE 14.001 a 4.500</v>
      </c>
      <c r="BF64" s="50" t="s">
        <v>37</v>
      </c>
      <c r="BG64" s="50" t="s">
        <v>50</v>
      </c>
      <c r="BH64" s="51">
        <v>48.11</v>
      </c>
      <c r="BJ64" s="46"/>
      <c r="BK64" s="50"/>
      <c r="BL64" s="50"/>
      <c r="BM64" s="51"/>
      <c r="BN64" s="51"/>
      <c r="BO64" s="51"/>
      <c r="BP64" s="51"/>
      <c r="BQ64" s="51"/>
      <c r="BR64" s="51"/>
      <c r="BS64" s="51"/>
      <c r="BU64" s="46"/>
      <c r="BV64" s="50"/>
      <c r="BW64" s="50"/>
      <c r="BX64" s="51"/>
      <c r="BY64" s="51"/>
      <c r="BZ64" s="51"/>
      <c r="CA64" s="51"/>
      <c r="CB64" s="51"/>
      <c r="CC64" s="51"/>
      <c r="CD64" s="51"/>
    </row>
    <row r="65" spans="3:82" x14ac:dyDescent="0.25">
      <c r="C65" s="46" t="str">
        <f t="shared" si="0"/>
        <v>EXPORTA FÁCIL EXPRESSO - 45110DIAMANTE 21001 a 1.500</v>
      </c>
      <c r="D65" s="50" t="s">
        <v>41</v>
      </c>
      <c r="E65" s="50" t="s">
        <v>34</v>
      </c>
      <c r="F65" s="51">
        <v>190.3</v>
      </c>
      <c r="G65" s="51">
        <v>197.2</v>
      </c>
      <c r="H65" s="51">
        <v>229.05</v>
      </c>
      <c r="I65" s="51">
        <v>264.55</v>
      </c>
      <c r="J65" s="51">
        <v>341.4</v>
      </c>
      <c r="K65" s="51">
        <v>375.7</v>
      </c>
      <c r="L65" s="51">
        <v>454.55</v>
      </c>
      <c r="N65" s="46" t="str">
        <f t="shared" si="1"/>
        <v>EXPORTA FÁCIL STANDARD - 45128DIAMANTE 21001 a 1.500</v>
      </c>
      <c r="O65" s="50" t="s">
        <v>41</v>
      </c>
      <c r="P65" s="50" t="s">
        <v>34</v>
      </c>
      <c r="Q65" s="51">
        <v>152.25</v>
      </c>
      <c r="R65" s="51">
        <v>181.45</v>
      </c>
      <c r="S65" s="51">
        <v>201.5</v>
      </c>
      <c r="T65" s="51">
        <v>211.65</v>
      </c>
      <c r="U65" s="51">
        <v>273.2</v>
      </c>
      <c r="V65" s="51">
        <v>300.60000000000002</v>
      </c>
      <c r="W65" s="51">
        <v>363.65</v>
      </c>
      <c r="Y65" s="46" t="str">
        <f t="shared" si="2"/>
        <v>EXPORTA FÁCIL ECONÔMICO - 45209INFINITE 51001 a 1.500</v>
      </c>
      <c r="Z65" s="50" t="s">
        <v>55</v>
      </c>
      <c r="AA65" s="50" t="s">
        <v>34</v>
      </c>
      <c r="AB65" s="51">
        <v>121.85</v>
      </c>
      <c r="AC65" s="51">
        <v>147.85</v>
      </c>
      <c r="AD65" s="51">
        <v>161.19999999999999</v>
      </c>
      <c r="AE65" s="51">
        <v>169.35</v>
      </c>
      <c r="AF65" s="51">
        <v>178.15</v>
      </c>
      <c r="AG65" s="51">
        <v>218.6</v>
      </c>
      <c r="AH65" s="51">
        <v>291</v>
      </c>
      <c r="AJ65" s="46" t="str">
        <f t="shared" si="3"/>
        <v>DOCUMENTO INTERNACIONAL EXPRESSO - 45012INFINITE 3501 a 1.000</v>
      </c>
      <c r="AK65" s="50" t="s">
        <v>51</v>
      </c>
      <c r="AL65" s="50" t="s">
        <v>35</v>
      </c>
      <c r="AM65" s="51">
        <v>147.19999999999999</v>
      </c>
      <c r="AN65" s="51">
        <v>163.95</v>
      </c>
      <c r="AO65" s="51">
        <v>204.5</v>
      </c>
      <c r="AP65" s="51">
        <v>213.85</v>
      </c>
      <c r="AQ65" s="51">
        <v>280.89999999999998</v>
      </c>
      <c r="AR65" s="51">
        <v>319.39999999999998</v>
      </c>
      <c r="AS65" s="51">
        <v>418.5</v>
      </c>
      <c r="AU65" s="46" t="str">
        <f t="shared" si="4"/>
        <v>PACKET EXPRESS - 33170DIAMANTE 14.501 a 5.000</v>
      </c>
      <c r="AV65" s="50" t="s">
        <v>37</v>
      </c>
      <c r="AW65" s="50" t="s">
        <v>52</v>
      </c>
      <c r="AX65" s="51">
        <v>69.62</v>
      </c>
      <c r="AZ65" s="46" t="str">
        <f t="shared" si="5"/>
        <v>PACKET STANDARD  - 33162DIAMANTE 21001 a 1.500</v>
      </c>
      <c r="BA65" s="50" t="s">
        <v>41</v>
      </c>
      <c r="BB65" s="50" t="s">
        <v>34</v>
      </c>
      <c r="BC65" s="51">
        <v>31.63</v>
      </c>
      <c r="BE65" s="46" t="str">
        <f t="shared" si="6"/>
        <v>PACKET NOVAS FAIXAS - 33227DIAMANTE 14.501 a 5.000</v>
      </c>
      <c r="BF65" s="50" t="s">
        <v>37</v>
      </c>
      <c r="BG65" s="50" t="s">
        <v>52</v>
      </c>
      <c r="BH65" s="51">
        <v>51.09</v>
      </c>
      <c r="BJ65" s="46"/>
      <c r="BK65" s="50"/>
      <c r="BL65" s="50"/>
      <c r="BM65" s="51"/>
      <c r="BN65" s="51"/>
      <c r="BO65" s="51"/>
      <c r="BP65" s="51"/>
      <c r="BQ65" s="51"/>
      <c r="BR65" s="51"/>
      <c r="BS65" s="51"/>
      <c r="BU65" s="46"/>
      <c r="BV65" s="50"/>
      <c r="BW65" s="50"/>
      <c r="BX65" s="51"/>
      <c r="BY65" s="51"/>
      <c r="BZ65" s="51"/>
      <c r="CA65" s="51"/>
      <c r="CB65" s="51"/>
      <c r="CC65" s="51"/>
      <c r="CD65" s="51"/>
    </row>
    <row r="66" spans="3:82" x14ac:dyDescent="0.25">
      <c r="C66" s="46" t="str">
        <f t="shared" si="0"/>
        <v>EXPORTA FÁCIL EXPRESSO - 45110DIAMANTE 21.501 a 2.000</v>
      </c>
      <c r="D66" s="50" t="s">
        <v>41</v>
      </c>
      <c r="E66" s="50" t="s">
        <v>38</v>
      </c>
      <c r="F66" s="51">
        <v>200.7</v>
      </c>
      <c r="G66" s="51">
        <v>208</v>
      </c>
      <c r="H66" s="51">
        <v>241.55</v>
      </c>
      <c r="I66" s="51">
        <v>279.10000000000002</v>
      </c>
      <c r="J66" s="51">
        <v>360.25</v>
      </c>
      <c r="K66" s="51">
        <v>396.3</v>
      </c>
      <c r="L66" s="51">
        <v>479.45</v>
      </c>
      <c r="N66" s="46" t="str">
        <f t="shared" si="1"/>
        <v>EXPORTA FÁCIL STANDARD - 45128DIAMANTE 21.501 a 2.000</v>
      </c>
      <c r="O66" s="50" t="s">
        <v>41</v>
      </c>
      <c r="P66" s="50" t="s">
        <v>38</v>
      </c>
      <c r="Q66" s="51">
        <v>160.65</v>
      </c>
      <c r="R66" s="51">
        <v>191.35</v>
      </c>
      <c r="S66" s="51">
        <v>212.6</v>
      </c>
      <c r="T66" s="51">
        <v>223.25</v>
      </c>
      <c r="U66" s="51">
        <v>288.2</v>
      </c>
      <c r="V66" s="51">
        <v>317.05</v>
      </c>
      <c r="W66" s="51">
        <v>383.65</v>
      </c>
      <c r="Y66" s="46" t="str">
        <f t="shared" si="2"/>
        <v>EXPORTA FÁCIL ECONÔMICO - 45209INFINITE 51.501 a 2.000</v>
      </c>
      <c r="Z66" s="50" t="s">
        <v>55</v>
      </c>
      <c r="AA66" s="50" t="s">
        <v>38</v>
      </c>
      <c r="AB66" s="51">
        <v>142.9</v>
      </c>
      <c r="AC66" s="51">
        <v>175.4</v>
      </c>
      <c r="AD66" s="51">
        <v>184.35</v>
      </c>
      <c r="AE66" s="51">
        <v>187.65</v>
      </c>
      <c r="AF66" s="51">
        <v>206.85</v>
      </c>
      <c r="AG66" s="51">
        <v>257.60000000000002</v>
      </c>
      <c r="AH66" s="51">
        <v>306.89999999999998</v>
      </c>
      <c r="AJ66" s="46" t="str">
        <f t="shared" si="3"/>
        <v>DOCUMENTO INTERNACIONAL EXPRESSO - 45012INFINITE 31.001 a 1.500</v>
      </c>
      <c r="AK66" s="50" t="s">
        <v>51</v>
      </c>
      <c r="AL66" s="50" t="s">
        <v>39</v>
      </c>
      <c r="AM66" s="51">
        <v>157.80000000000001</v>
      </c>
      <c r="AN66" s="51">
        <v>174.45</v>
      </c>
      <c r="AO66" s="51">
        <v>228.85</v>
      </c>
      <c r="AP66" s="51">
        <v>238.2</v>
      </c>
      <c r="AQ66" s="51">
        <v>344.3</v>
      </c>
      <c r="AR66" s="51">
        <v>382.8</v>
      </c>
      <c r="AS66" s="51">
        <v>508.3</v>
      </c>
      <c r="AU66" s="46" t="str">
        <f t="shared" si="4"/>
        <v>PACKET EXPRESS - 33170DIAMANTE 11/2 Kg Adicional</v>
      </c>
      <c r="AV66" s="50" t="s">
        <v>37</v>
      </c>
      <c r="AW66" s="50" t="s">
        <v>54</v>
      </c>
      <c r="AX66" s="51">
        <v>3.77</v>
      </c>
      <c r="AZ66" s="46" t="str">
        <f t="shared" si="5"/>
        <v>PACKET STANDARD  - 33162DIAMANTE 21.501 a 2.000</v>
      </c>
      <c r="BA66" s="50" t="s">
        <v>41</v>
      </c>
      <c r="BB66" s="50" t="s">
        <v>38</v>
      </c>
      <c r="BC66" s="51">
        <v>34.74</v>
      </c>
      <c r="BE66" s="46" t="str">
        <f t="shared" si="6"/>
        <v>PACKET NOVAS FAIXAS - 33227DIAMANTE 11/2 Kg Adicional</v>
      </c>
      <c r="BF66" s="50" t="s">
        <v>37</v>
      </c>
      <c r="BG66" s="50" t="s">
        <v>54</v>
      </c>
      <c r="BH66" s="51">
        <v>2.98</v>
      </c>
      <c r="BJ66" s="46"/>
      <c r="BK66" s="50"/>
      <c r="BL66" s="50"/>
      <c r="BM66" s="51"/>
      <c r="BN66" s="51"/>
      <c r="BO66" s="51"/>
      <c r="BP66" s="51"/>
      <c r="BQ66" s="51"/>
      <c r="BR66" s="51"/>
      <c r="BS66" s="51"/>
      <c r="BU66" s="46"/>
      <c r="BV66" s="43"/>
      <c r="BW66" s="43"/>
      <c r="BX66" s="49"/>
      <c r="BY66" s="49"/>
      <c r="BZ66" s="49"/>
      <c r="CA66" s="49"/>
      <c r="CB66" s="49"/>
      <c r="CC66" s="49"/>
      <c r="CD66" s="49"/>
    </row>
    <row r="67" spans="3:82" x14ac:dyDescent="0.25">
      <c r="C67" s="46" t="str">
        <f t="shared" si="0"/>
        <v>EXPORTA FÁCIL EXPRESSO - 45110DIAMANTE 22.001 a 2.500</v>
      </c>
      <c r="D67" s="50" t="s">
        <v>41</v>
      </c>
      <c r="E67" s="50" t="s">
        <v>42</v>
      </c>
      <c r="F67" s="51">
        <v>211.1</v>
      </c>
      <c r="G67" s="51">
        <v>218.7</v>
      </c>
      <c r="H67" s="51">
        <v>254.05</v>
      </c>
      <c r="I67" s="51">
        <v>293.55</v>
      </c>
      <c r="J67" s="51">
        <v>378.75</v>
      </c>
      <c r="K67" s="51">
        <v>416.7</v>
      </c>
      <c r="L67" s="51">
        <v>504.2</v>
      </c>
      <c r="N67" s="46" t="str">
        <f t="shared" si="1"/>
        <v>EXPORTA FÁCIL STANDARD - 45128DIAMANTE 22.001 a 2.500</v>
      </c>
      <c r="O67" s="50" t="s">
        <v>41</v>
      </c>
      <c r="P67" s="50" t="s">
        <v>42</v>
      </c>
      <c r="Q67" s="51">
        <v>168.85</v>
      </c>
      <c r="R67" s="51">
        <v>201.25</v>
      </c>
      <c r="S67" s="51">
        <v>223.55</v>
      </c>
      <c r="T67" s="51">
        <v>234.8</v>
      </c>
      <c r="U67" s="51">
        <v>303.05</v>
      </c>
      <c r="V67" s="51">
        <v>333.45</v>
      </c>
      <c r="W67" s="51">
        <v>403.4</v>
      </c>
      <c r="Y67" s="46" t="str">
        <f t="shared" si="2"/>
        <v>EXPORTA FÁCIL ECONÔMICO - 45209 Peso (g)</v>
      </c>
      <c r="Z67" s="43"/>
      <c r="AA67" s="43" t="s">
        <v>12</v>
      </c>
      <c r="AB67" s="49" t="s">
        <v>13</v>
      </c>
      <c r="AC67" s="49" t="s">
        <v>14</v>
      </c>
      <c r="AD67" s="49" t="s">
        <v>15</v>
      </c>
      <c r="AE67" s="49" t="s">
        <v>16</v>
      </c>
      <c r="AF67" s="49" t="s">
        <v>17</v>
      </c>
      <c r="AG67" s="49" t="s">
        <v>18</v>
      </c>
      <c r="AH67" s="49" t="s">
        <v>19</v>
      </c>
      <c r="AJ67" s="46" t="str">
        <f t="shared" si="3"/>
        <v>DOCUMENTO INTERNACIONAL EXPRESSO - 45012INFINITE 31.501 a 2.000</v>
      </c>
      <c r="AK67" s="50" t="s">
        <v>51</v>
      </c>
      <c r="AL67" s="50" t="s">
        <v>38</v>
      </c>
      <c r="AM67" s="51">
        <v>166.55</v>
      </c>
      <c r="AN67" s="51">
        <v>183.7</v>
      </c>
      <c r="AO67" s="51">
        <v>251.05</v>
      </c>
      <c r="AP67" s="51">
        <v>260.39999999999998</v>
      </c>
      <c r="AQ67" s="51">
        <v>404.85</v>
      </c>
      <c r="AR67" s="51">
        <v>443.3</v>
      </c>
      <c r="AS67" s="51">
        <v>595</v>
      </c>
      <c r="AU67" s="46" t="str">
        <f t="shared" si="4"/>
        <v>PACKET EXPRESS - 33170 Peso (g)</v>
      </c>
      <c r="AV67" s="43"/>
      <c r="AW67" s="43" t="s">
        <v>12</v>
      </c>
      <c r="AX67" s="49" t="s">
        <v>20</v>
      </c>
      <c r="AZ67" s="46" t="str">
        <f t="shared" si="5"/>
        <v>PACKET STANDARD  - 33162DIAMANTE 22.001 a 2.500</v>
      </c>
      <c r="BA67" s="50" t="s">
        <v>41</v>
      </c>
      <c r="BB67" s="50" t="s">
        <v>42</v>
      </c>
      <c r="BC67" s="51">
        <v>37.85</v>
      </c>
      <c r="BE67" s="46" t="str">
        <f t="shared" si="6"/>
        <v>PACKET NOVAS FAIXAS - 33227 Peso (g)</v>
      </c>
      <c r="BF67" s="43"/>
      <c r="BG67" s="43" t="s">
        <v>12</v>
      </c>
      <c r="BH67" s="49" t="s">
        <v>20</v>
      </c>
      <c r="BJ67" s="46"/>
      <c r="BK67" s="50"/>
      <c r="BL67" s="50"/>
      <c r="BM67" s="51"/>
      <c r="BN67" s="51"/>
      <c r="BO67" s="51"/>
      <c r="BP67" s="51"/>
      <c r="BQ67" s="51"/>
      <c r="BR67" s="51"/>
      <c r="BS67" s="51"/>
      <c r="BU67" s="46"/>
      <c r="BV67" s="50"/>
      <c r="BW67" s="50"/>
      <c r="BX67" s="51"/>
      <c r="BY67" s="51"/>
      <c r="BZ67" s="51"/>
      <c r="CA67" s="51"/>
      <c r="CB67" s="51"/>
      <c r="CC67" s="51"/>
      <c r="CD67" s="51"/>
    </row>
    <row r="68" spans="3:82" x14ac:dyDescent="0.25">
      <c r="C68" s="46" t="str">
        <f t="shared" ref="C68:C131" si="9">$C$1&amp;D68&amp;E68</f>
        <v>EXPORTA FÁCIL EXPRESSO - 45110DIAMANTE 22.501 a 3.000</v>
      </c>
      <c r="D68" s="50" t="s">
        <v>41</v>
      </c>
      <c r="E68" s="50" t="s">
        <v>44</v>
      </c>
      <c r="F68" s="51">
        <v>221.4</v>
      </c>
      <c r="G68" s="51">
        <v>229.5</v>
      </c>
      <c r="H68" s="51">
        <v>266.45</v>
      </c>
      <c r="I68" s="51">
        <v>307.8</v>
      </c>
      <c r="J68" s="51">
        <v>397.25</v>
      </c>
      <c r="K68" s="51">
        <v>437.2</v>
      </c>
      <c r="L68" s="51">
        <v>528.95000000000005</v>
      </c>
      <c r="N68" s="46" t="str">
        <f t="shared" ref="N68:N131" si="10">$N$1&amp;O68&amp;P68</f>
        <v>EXPORTA FÁCIL STANDARD - 45128DIAMANTE 22.501 a 3.000</v>
      </c>
      <c r="O68" s="50" t="s">
        <v>41</v>
      </c>
      <c r="P68" s="50" t="s">
        <v>44</v>
      </c>
      <c r="Q68" s="51">
        <v>177.15</v>
      </c>
      <c r="R68" s="51">
        <v>211.15</v>
      </c>
      <c r="S68" s="51">
        <v>234.55</v>
      </c>
      <c r="T68" s="51">
        <v>246.3</v>
      </c>
      <c r="U68" s="51">
        <v>317.89999999999998</v>
      </c>
      <c r="V68" s="51">
        <v>349.7</v>
      </c>
      <c r="W68" s="51">
        <v>423.15</v>
      </c>
      <c r="Y68" s="46" t="str">
        <f t="shared" ref="Y68:Y81" si="11">$Y$1&amp;Z68&amp;AA68</f>
        <v>EXPORTA FÁCIL ECONÔMICO - 45209INFINITE 60 a 500</v>
      </c>
      <c r="Z68" s="50" t="s">
        <v>56</v>
      </c>
      <c r="AA68" s="50" t="s">
        <v>22</v>
      </c>
      <c r="AB68" s="51">
        <v>108.65</v>
      </c>
      <c r="AC68" s="51">
        <v>132.75</v>
      </c>
      <c r="AD68" s="51">
        <v>143.69999999999999</v>
      </c>
      <c r="AE68" s="51">
        <v>151</v>
      </c>
      <c r="AF68" s="51">
        <v>158.69999999999999</v>
      </c>
      <c r="AG68" s="51">
        <v>194.9</v>
      </c>
      <c r="AH68" s="51">
        <v>259.35000000000002</v>
      </c>
      <c r="AJ68" s="46" t="str">
        <f t="shared" ref="AJ68:AJ97" si="12">$AJ$1&amp;AK68&amp;AL68</f>
        <v>DOCUMENTO INTERNACIONAL EXPRESSO - 45012 Peso (g)</v>
      </c>
      <c r="AK68" s="43"/>
      <c r="AL68" s="43" t="s">
        <v>12</v>
      </c>
      <c r="AM68" s="49" t="s">
        <v>13</v>
      </c>
      <c r="AN68" s="49" t="s">
        <v>14</v>
      </c>
      <c r="AO68" s="49" t="s">
        <v>15</v>
      </c>
      <c r="AP68" s="49" t="s">
        <v>16</v>
      </c>
      <c r="AQ68" s="49" t="s">
        <v>17</v>
      </c>
      <c r="AR68" s="49" t="s">
        <v>18</v>
      </c>
      <c r="AS68" s="49" t="s">
        <v>19</v>
      </c>
      <c r="AU68" s="46" t="str">
        <f t="shared" ref="AU68:AU131" si="13">$AU$1&amp;AV68&amp;AW68</f>
        <v>PACKET EXPRESS - 33170DIAMANTE 20 a 300</v>
      </c>
      <c r="AV68" s="50" t="s">
        <v>41</v>
      </c>
      <c r="AW68" s="50" t="s">
        <v>24</v>
      </c>
      <c r="AX68" s="50">
        <v>33.840000000000003</v>
      </c>
      <c r="AZ68" s="46" t="str">
        <f t="shared" ref="AZ68:AZ131" si="14">$AZ$1&amp;BA68&amp;BB68</f>
        <v>PACKET STANDARD  - 33162DIAMANTE 22.501 a 3.000</v>
      </c>
      <c r="BA68" s="50" t="s">
        <v>41</v>
      </c>
      <c r="BB68" s="50" t="s">
        <v>44</v>
      </c>
      <c r="BC68" s="51">
        <v>40.97</v>
      </c>
      <c r="BE68" s="46" t="str">
        <f t="shared" ref="BE68:BE131" si="15">$BE$1&amp;BF68&amp;BG68</f>
        <v>PACKET NOVAS FAIXAS - 33227DIAMANTE 20 a 200</v>
      </c>
      <c r="BF68" s="50" t="s">
        <v>41</v>
      </c>
      <c r="BG68" s="50" t="s">
        <v>25</v>
      </c>
      <c r="BH68" s="51">
        <v>16.21</v>
      </c>
      <c r="BJ68" s="46"/>
      <c r="BK68" s="50"/>
      <c r="BL68" s="50"/>
      <c r="BM68" s="51"/>
      <c r="BN68" s="51"/>
      <c r="BO68" s="51"/>
      <c r="BP68" s="51"/>
      <c r="BQ68" s="51"/>
      <c r="BR68" s="51"/>
      <c r="BS68" s="51"/>
      <c r="BU68" s="46"/>
      <c r="BV68" s="50"/>
      <c r="BW68" s="50"/>
      <c r="BX68" s="51"/>
      <c r="BY68" s="51"/>
      <c r="BZ68" s="51"/>
      <c r="CA68" s="51"/>
      <c r="CB68" s="51"/>
      <c r="CC68" s="51"/>
      <c r="CD68" s="51"/>
    </row>
    <row r="69" spans="3:82" x14ac:dyDescent="0.25">
      <c r="C69" s="46" t="str">
        <f t="shared" si="9"/>
        <v>EXPORTA FÁCIL EXPRESSO - 45110DIAMANTE 23.001 a 3.500</v>
      </c>
      <c r="D69" s="50" t="s">
        <v>41</v>
      </c>
      <c r="E69" s="50" t="s">
        <v>46</v>
      </c>
      <c r="F69" s="51">
        <v>231.8</v>
      </c>
      <c r="G69" s="51">
        <v>240.25</v>
      </c>
      <c r="H69" s="51">
        <v>279.05</v>
      </c>
      <c r="I69" s="51">
        <v>322.39999999999998</v>
      </c>
      <c r="J69" s="51">
        <v>415.95</v>
      </c>
      <c r="K69" s="51">
        <v>457.8</v>
      </c>
      <c r="L69" s="51">
        <v>553.85</v>
      </c>
      <c r="N69" s="46" t="str">
        <f t="shared" si="10"/>
        <v>EXPORTA FÁCIL STANDARD - 45128DIAMANTE 23.001 a 3.500</v>
      </c>
      <c r="O69" s="50" t="s">
        <v>41</v>
      </c>
      <c r="P69" s="50" t="s">
        <v>46</v>
      </c>
      <c r="Q69" s="51">
        <v>185.55</v>
      </c>
      <c r="R69" s="51">
        <v>221</v>
      </c>
      <c r="S69" s="51">
        <v>245.5</v>
      </c>
      <c r="T69" s="51">
        <v>257.89999999999998</v>
      </c>
      <c r="U69" s="51">
        <v>332.8</v>
      </c>
      <c r="V69" s="51">
        <v>366.25</v>
      </c>
      <c r="W69" s="51">
        <v>443.05</v>
      </c>
      <c r="Y69" s="46" t="str">
        <f t="shared" si="11"/>
        <v>EXPORTA FÁCIL ECONÔMICO - 45209INFINITE 6501 a 1000</v>
      </c>
      <c r="Z69" s="50" t="s">
        <v>56</v>
      </c>
      <c r="AA69" s="50" t="s">
        <v>28</v>
      </c>
      <c r="AB69" s="51">
        <v>115.2</v>
      </c>
      <c r="AC69" s="51">
        <v>140.25</v>
      </c>
      <c r="AD69" s="51">
        <v>152.5</v>
      </c>
      <c r="AE69" s="51">
        <v>160.15</v>
      </c>
      <c r="AF69" s="51">
        <v>168.45</v>
      </c>
      <c r="AG69" s="51">
        <v>206.75</v>
      </c>
      <c r="AH69" s="51">
        <v>275.14999999999998</v>
      </c>
      <c r="AJ69" s="46" t="str">
        <f t="shared" si="12"/>
        <v>DOCUMENTO INTERNACIONAL EXPRESSO - 45012INFINITE 40 a 250</v>
      </c>
      <c r="AK69" s="50" t="s">
        <v>53</v>
      </c>
      <c r="AL69" s="50" t="s">
        <v>23</v>
      </c>
      <c r="AM69" s="51">
        <v>134.19999999999999</v>
      </c>
      <c r="AN69" s="51">
        <v>150</v>
      </c>
      <c r="AO69" s="51">
        <v>171.15</v>
      </c>
      <c r="AP69" s="51">
        <v>180.5</v>
      </c>
      <c r="AQ69" s="51">
        <v>190.1</v>
      </c>
      <c r="AR69" s="51">
        <v>228.6</v>
      </c>
      <c r="AS69" s="51">
        <v>288.39999999999998</v>
      </c>
      <c r="AU69" s="46" t="str">
        <f t="shared" si="13"/>
        <v>PACKET EXPRESS - 33170DIAMANTE 2301 a 500</v>
      </c>
      <c r="AV69" s="50" t="s">
        <v>41</v>
      </c>
      <c r="AW69" s="50" t="s">
        <v>30</v>
      </c>
      <c r="AX69" s="50">
        <v>35.33</v>
      </c>
      <c r="AZ69" s="46" t="str">
        <f t="shared" si="14"/>
        <v>PACKET STANDARD  - 33162DIAMANTE 23.001 a 3.500</v>
      </c>
      <c r="BA69" s="50" t="s">
        <v>41</v>
      </c>
      <c r="BB69" s="50" t="s">
        <v>46</v>
      </c>
      <c r="BC69" s="51">
        <v>44.07</v>
      </c>
      <c r="BE69" s="46" t="str">
        <f t="shared" si="15"/>
        <v>PACKET NOVAS FAIXAS - 33227DIAMANTE 2201 a 500</v>
      </c>
      <c r="BF69" s="50" t="s">
        <v>41</v>
      </c>
      <c r="BG69" s="50" t="s">
        <v>31</v>
      </c>
      <c r="BH69" s="51">
        <v>24.02</v>
      </c>
      <c r="BJ69" s="46"/>
      <c r="BK69" s="50"/>
      <c r="BL69" s="50"/>
      <c r="BM69" s="51"/>
      <c r="BN69" s="51"/>
      <c r="BO69" s="51"/>
      <c r="BP69" s="51"/>
      <c r="BQ69" s="51"/>
      <c r="BR69" s="51"/>
      <c r="BS69" s="51"/>
      <c r="BU69" s="46"/>
      <c r="BV69" s="50"/>
      <c r="BW69" s="50"/>
      <c r="BX69" s="51"/>
      <c r="BY69" s="51"/>
      <c r="BZ69" s="51"/>
      <c r="CA69" s="51"/>
      <c r="CB69" s="51"/>
      <c r="CC69" s="51"/>
      <c r="CD69" s="51"/>
    </row>
    <row r="70" spans="3:82" x14ac:dyDescent="0.25">
      <c r="C70" s="46" t="str">
        <f t="shared" si="9"/>
        <v>EXPORTA FÁCIL EXPRESSO - 45110DIAMANTE 23.501 a 4.000</v>
      </c>
      <c r="D70" s="50" t="s">
        <v>41</v>
      </c>
      <c r="E70" s="50" t="s">
        <v>48</v>
      </c>
      <c r="F70" s="51">
        <v>242.2</v>
      </c>
      <c r="G70" s="51">
        <v>251</v>
      </c>
      <c r="H70" s="51">
        <v>291.45</v>
      </c>
      <c r="I70" s="51">
        <v>336.75</v>
      </c>
      <c r="J70" s="51">
        <v>434.6</v>
      </c>
      <c r="K70" s="51">
        <v>478.2</v>
      </c>
      <c r="L70" s="51">
        <v>578.54999999999995</v>
      </c>
      <c r="N70" s="46" t="str">
        <f t="shared" si="10"/>
        <v>EXPORTA FÁCIL STANDARD - 45128DIAMANTE 23.501 a 4.000</v>
      </c>
      <c r="O70" s="50" t="s">
        <v>41</v>
      </c>
      <c r="P70" s="50" t="s">
        <v>48</v>
      </c>
      <c r="Q70" s="51">
        <v>193.8</v>
      </c>
      <c r="R70" s="51">
        <v>230.9</v>
      </c>
      <c r="S70" s="51">
        <v>256.45</v>
      </c>
      <c r="T70" s="51">
        <v>269.45</v>
      </c>
      <c r="U70" s="51">
        <v>347.65</v>
      </c>
      <c r="V70" s="51">
        <v>382.5</v>
      </c>
      <c r="W70" s="51">
        <v>462.85</v>
      </c>
      <c r="Y70" s="46" t="str">
        <f t="shared" si="11"/>
        <v>EXPORTA FÁCIL ECONÔMICO - 45209INFINITE 61001 a 1.500</v>
      </c>
      <c r="Z70" s="50" t="s">
        <v>56</v>
      </c>
      <c r="AA70" s="50" t="s">
        <v>34</v>
      </c>
      <c r="AB70" s="51">
        <v>121.85</v>
      </c>
      <c r="AC70" s="51">
        <v>147.85</v>
      </c>
      <c r="AD70" s="51">
        <v>161.19999999999999</v>
      </c>
      <c r="AE70" s="51">
        <v>169.35</v>
      </c>
      <c r="AF70" s="51">
        <v>178.15</v>
      </c>
      <c r="AG70" s="51">
        <v>218.6</v>
      </c>
      <c r="AH70" s="51">
        <v>291</v>
      </c>
      <c r="AJ70" s="46" t="str">
        <f t="shared" si="12"/>
        <v>DOCUMENTO INTERNACIONAL EXPRESSO - 45012INFINITE 4251 a 500</v>
      </c>
      <c r="AK70" s="50" t="s">
        <v>53</v>
      </c>
      <c r="AL70" s="50" t="s">
        <v>29</v>
      </c>
      <c r="AM70" s="51">
        <v>138.5</v>
      </c>
      <c r="AN70" s="51">
        <v>154.6</v>
      </c>
      <c r="AO70" s="51">
        <v>182.3</v>
      </c>
      <c r="AP70" s="51">
        <v>191.65</v>
      </c>
      <c r="AQ70" s="51">
        <v>220.45</v>
      </c>
      <c r="AR70" s="51">
        <v>258.89999999999998</v>
      </c>
      <c r="AS70" s="51">
        <v>331.8</v>
      </c>
      <c r="AU70" s="46" t="str">
        <f t="shared" si="13"/>
        <v>PACKET EXPRESS - 33170DIAMANTE 2501 a 1000</v>
      </c>
      <c r="AV70" s="50" t="s">
        <v>41</v>
      </c>
      <c r="AW70" s="50" t="s">
        <v>28</v>
      </c>
      <c r="AX70" s="50">
        <v>39.04</v>
      </c>
      <c r="AZ70" s="46" t="str">
        <f t="shared" si="14"/>
        <v>PACKET STANDARD  - 33162DIAMANTE 23.501 a 4.000</v>
      </c>
      <c r="BA70" s="50" t="s">
        <v>41</v>
      </c>
      <c r="BB70" s="50" t="s">
        <v>48</v>
      </c>
      <c r="BC70" s="51">
        <v>47.18</v>
      </c>
      <c r="BE70" s="46" t="str">
        <f t="shared" si="15"/>
        <v>PACKET NOVAS FAIXAS - 33227DIAMANTE 2501 a 1000</v>
      </c>
      <c r="BF70" s="50" t="s">
        <v>41</v>
      </c>
      <c r="BG70" s="50" t="s">
        <v>28</v>
      </c>
      <c r="BH70" s="51">
        <v>26.96</v>
      </c>
      <c r="BJ70" s="46"/>
      <c r="BK70" s="50"/>
      <c r="BL70" s="50"/>
      <c r="BM70" s="51"/>
      <c r="BN70" s="51"/>
      <c r="BO70" s="51"/>
      <c r="BP70" s="51"/>
      <c r="BQ70" s="51"/>
      <c r="BR70" s="51"/>
      <c r="BS70" s="51"/>
      <c r="BU70" s="46"/>
      <c r="BV70" s="50"/>
      <c r="BW70" s="50"/>
      <c r="BX70" s="51"/>
      <c r="BY70" s="51"/>
      <c r="BZ70" s="51"/>
      <c r="CA70" s="51"/>
      <c r="CB70" s="51"/>
      <c r="CC70" s="51"/>
      <c r="CD70" s="51"/>
    </row>
    <row r="71" spans="3:82" x14ac:dyDescent="0.25">
      <c r="C71" s="46" t="str">
        <f t="shared" si="9"/>
        <v>EXPORTA FÁCIL EXPRESSO - 45110DIAMANTE 24.001 a 4.500</v>
      </c>
      <c r="D71" s="50" t="s">
        <v>41</v>
      </c>
      <c r="E71" s="50" t="s">
        <v>50</v>
      </c>
      <c r="F71" s="51">
        <v>261.95</v>
      </c>
      <c r="G71" s="51">
        <v>274.35000000000002</v>
      </c>
      <c r="H71" s="51">
        <v>316.60000000000002</v>
      </c>
      <c r="I71" s="51">
        <v>363.75</v>
      </c>
      <c r="J71" s="51">
        <v>469.65</v>
      </c>
      <c r="K71" s="51">
        <v>516.85</v>
      </c>
      <c r="L71" s="51">
        <v>625.29999999999995</v>
      </c>
      <c r="N71" s="46" t="str">
        <f t="shared" si="10"/>
        <v>EXPORTA FÁCIL STANDARD - 45128DIAMANTE 24.001 a 4.500</v>
      </c>
      <c r="O71" s="50" t="s">
        <v>41</v>
      </c>
      <c r="P71" s="50" t="s">
        <v>50</v>
      </c>
      <c r="Q71" s="51">
        <v>208.2</v>
      </c>
      <c r="R71" s="51">
        <v>248</v>
      </c>
      <c r="S71" s="51">
        <v>275.35000000000002</v>
      </c>
      <c r="T71" s="51">
        <v>290.10000000000002</v>
      </c>
      <c r="U71" s="51">
        <v>372.85</v>
      </c>
      <c r="V71" s="51">
        <v>410.4</v>
      </c>
      <c r="W71" s="51">
        <v>496.95</v>
      </c>
      <c r="Y71" s="46" t="str">
        <f t="shared" si="11"/>
        <v>EXPORTA FÁCIL ECONÔMICO - 45209INFINITE 61.501 a 2.000</v>
      </c>
      <c r="Z71" s="50" t="s">
        <v>56</v>
      </c>
      <c r="AA71" s="50" t="s">
        <v>38</v>
      </c>
      <c r="AB71" s="51">
        <v>142.9</v>
      </c>
      <c r="AC71" s="51">
        <v>175.4</v>
      </c>
      <c r="AD71" s="51">
        <v>184.35</v>
      </c>
      <c r="AE71" s="51">
        <v>187.65</v>
      </c>
      <c r="AF71" s="51">
        <v>206.85</v>
      </c>
      <c r="AG71" s="51">
        <v>257.60000000000002</v>
      </c>
      <c r="AH71" s="51">
        <v>306.89999999999998</v>
      </c>
      <c r="AJ71" s="46" t="str">
        <f t="shared" si="12"/>
        <v>DOCUMENTO INTERNACIONAL EXPRESSO - 45012INFINITE 4501 a 1.000</v>
      </c>
      <c r="AK71" s="50" t="s">
        <v>53</v>
      </c>
      <c r="AL71" s="50" t="s">
        <v>35</v>
      </c>
      <c r="AM71" s="51">
        <v>147.19999999999999</v>
      </c>
      <c r="AN71" s="51">
        <v>163.95</v>
      </c>
      <c r="AO71" s="51">
        <v>204.5</v>
      </c>
      <c r="AP71" s="51">
        <v>213.85</v>
      </c>
      <c r="AQ71" s="51">
        <v>280.89999999999998</v>
      </c>
      <c r="AR71" s="51">
        <v>319.39999999999998</v>
      </c>
      <c r="AS71" s="51">
        <v>418.5</v>
      </c>
      <c r="AU71" s="46" t="str">
        <f t="shared" si="13"/>
        <v>PACKET EXPRESS - 33170DIAMANTE 21001 a 1.500</v>
      </c>
      <c r="AV71" s="50" t="s">
        <v>41</v>
      </c>
      <c r="AW71" s="50" t="s">
        <v>34</v>
      </c>
      <c r="AX71" s="50">
        <v>42.76</v>
      </c>
      <c r="AZ71" s="46" t="str">
        <f t="shared" si="14"/>
        <v>PACKET STANDARD  - 33162DIAMANTE 24.001 a 4.500</v>
      </c>
      <c r="BA71" s="50" t="s">
        <v>41</v>
      </c>
      <c r="BB71" s="50" t="s">
        <v>50</v>
      </c>
      <c r="BC71" s="51">
        <v>50.29</v>
      </c>
      <c r="BE71" s="46" t="str">
        <f t="shared" si="15"/>
        <v>PACKET NOVAS FAIXAS - 33227DIAMANTE 21001 a 1.500</v>
      </c>
      <c r="BF71" s="50" t="s">
        <v>41</v>
      </c>
      <c r="BG71" s="50" t="s">
        <v>34</v>
      </c>
      <c r="BH71" s="51">
        <v>29.9</v>
      </c>
      <c r="BJ71" s="46"/>
      <c r="BK71" s="50"/>
      <c r="BL71" s="50"/>
      <c r="BM71" s="51"/>
      <c r="BN71" s="51"/>
      <c r="BO71" s="51"/>
      <c r="BP71" s="51"/>
      <c r="BQ71" s="51"/>
      <c r="BR71" s="51"/>
      <c r="BS71" s="51"/>
      <c r="BU71" s="46"/>
      <c r="BV71" s="43"/>
      <c r="BW71" s="43"/>
      <c r="BX71" s="49"/>
      <c r="BY71" s="49"/>
      <c r="BZ71" s="49"/>
      <c r="CA71" s="49"/>
      <c r="CB71" s="49"/>
      <c r="CC71" s="49"/>
      <c r="CD71" s="49"/>
    </row>
    <row r="72" spans="3:82" x14ac:dyDescent="0.25">
      <c r="C72" s="46" t="str">
        <f t="shared" si="9"/>
        <v>EXPORTA FÁCIL EXPRESSO - 45110DIAMANTE 24.501 a 5.000</v>
      </c>
      <c r="D72" s="50" t="s">
        <v>41</v>
      </c>
      <c r="E72" s="50" t="s">
        <v>52</v>
      </c>
      <c r="F72" s="51">
        <v>281.7</v>
      </c>
      <c r="G72" s="51">
        <v>297.75</v>
      </c>
      <c r="H72" s="51">
        <v>341.8</v>
      </c>
      <c r="I72" s="51">
        <v>390.7</v>
      </c>
      <c r="J72" s="51">
        <v>504.7</v>
      </c>
      <c r="K72" s="51">
        <v>555.54999999999995</v>
      </c>
      <c r="L72" s="51">
        <v>672.05</v>
      </c>
      <c r="N72" s="46" t="str">
        <f t="shared" si="10"/>
        <v>EXPORTA FÁCIL STANDARD - 45128DIAMANTE 24.501 a 5.000</v>
      </c>
      <c r="O72" s="50" t="s">
        <v>41</v>
      </c>
      <c r="P72" s="50" t="s">
        <v>52</v>
      </c>
      <c r="Q72" s="51">
        <v>222.55</v>
      </c>
      <c r="R72" s="51">
        <v>265.10000000000002</v>
      </c>
      <c r="S72" s="51">
        <v>294.25</v>
      </c>
      <c r="T72" s="51">
        <v>310.8</v>
      </c>
      <c r="U72" s="51">
        <v>398</v>
      </c>
      <c r="V72" s="51">
        <v>438.3</v>
      </c>
      <c r="W72" s="51">
        <v>531.15</v>
      </c>
      <c r="Y72" s="46" t="str">
        <f t="shared" si="11"/>
        <v>EXPORTA FÁCIL ECONÔMICO - 45209 Peso (g)</v>
      </c>
      <c r="Z72" s="43"/>
      <c r="AA72" s="43" t="s">
        <v>12</v>
      </c>
      <c r="AB72" s="49" t="s">
        <v>13</v>
      </c>
      <c r="AC72" s="49" t="s">
        <v>14</v>
      </c>
      <c r="AD72" s="49" t="s">
        <v>15</v>
      </c>
      <c r="AE72" s="49" t="s">
        <v>16</v>
      </c>
      <c r="AF72" s="49" t="s">
        <v>17</v>
      </c>
      <c r="AG72" s="49" t="s">
        <v>18</v>
      </c>
      <c r="AH72" s="49" t="s">
        <v>19</v>
      </c>
      <c r="AJ72" s="46" t="str">
        <f t="shared" si="12"/>
        <v>DOCUMENTO INTERNACIONAL EXPRESSO - 45012INFINITE 41.001 a 1.500</v>
      </c>
      <c r="AK72" s="50" t="s">
        <v>53</v>
      </c>
      <c r="AL72" s="50" t="s">
        <v>39</v>
      </c>
      <c r="AM72" s="51">
        <v>157.80000000000001</v>
      </c>
      <c r="AN72" s="51">
        <v>174.45</v>
      </c>
      <c r="AO72" s="51">
        <v>228.85</v>
      </c>
      <c r="AP72" s="51">
        <v>238.2</v>
      </c>
      <c r="AQ72" s="51">
        <v>344.3</v>
      </c>
      <c r="AR72" s="51">
        <v>382.8</v>
      </c>
      <c r="AS72" s="51">
        <v>508.3</v>
      </c>
      <c r="AU72" s="46" t="str">
        <f t="shared" si="13"/>
        <v>PACKET EXPRESS - 33170DIAMANTE 21.501 a 2.000</v>
      </c>
      <c r="AV72" s="50" t="s">
        <v>41</v>
      </c>
      <c r="AW72" s="50" t="s">
        <v>38</v>
      </c>
      <c r="AX72" s="50">
        <v>46.48</v>
      </c>
      <c r="AZ72" s="46" t="str">
        <f t="shared" si="14"/>
        <v>PACKET STANDARD  - 33162DIAMANTE 24.501 a 5.000</v>
      </c>
      <c r="BA72" s="50" t="s">
        <v>41</v>
      </c>
      <c r="BB72" s="50" t="s">
        <v>52</v>
      </c>
      <c r="BC72" s="51">
        <v>53.41</v>
      </c>
      <c r="BE72" s="46" t="str">
        <f t="shared" si="15"/>
        <v>PACKET NOVAS FAIXAS - 33227DIAMANTE 21.501 a 2.000</v>
      </c>
      <c r="BF72" s="50" t="s">
        <v>41</v>
      </c>
      <c r="BG72" s="50" t="s">
        <v>38</v>
      </c>
      <c r="BH72" s="51">
        <v>32.840000000000003</v>
      </c>
      <c r="BJ72" s="46"/>
      <c r="BK72" s="50"/>
      <c r="BL72" s="50"/>
      <c r="BM72" s="51"/>
      <c r="BN72" s="51"/>
      <c r="BO72" s="51"/>
      <c r="BP72" s="51"/>
      <c r="BQ72" s="51"/>
      <c r="BR72" s="51"/>
      <c r="BS72" s="51"/>
      <c r="BU72" s="46"/>
      <c r="BV72" s="50"/>
      <c r="BW72" s="50"/>
      <c r="BX72" s="51"/>
      <c r="BY72" s="51"/>
      <c r="BZ72" s="51"/>
      <c r="CA72" s="51"/>
      <c r="CB72" s="51"/>
      <c r="CC72" s="51"/>
      <c r="CD72" s="51"/>
    </row>
    <row r="73" spans="3:82" x14ac:dyDescent="0.25">
      <c r="C73" s="46" t="str">
        <f t="shared" si="9"/>
        <v>EXPORTA FÁCIL EXPRESSO - 45110DIAMANTE 21/2 Kg Adicional</v>
      </c>
      <c r="D73" s="50" t="s">
        <v>41</v>
      </c>
      <c r="E73" s="50" t="s">
        <v>54</v>
      </c>
      <c r="F73" s="51">
        <v>19.8</v>
      </c>
      <c r="G73" s="51">
        <v>23.4</v>
      </c>
      <c r="H73" s="51">
        <v>25.2</v>
      </c>
      <c r="I73" s="51">
        <v>27</v>
      </c>
      <c r="J73" s="51">
        <v>35.1</v>
      </c>
      <c r="K73" s="51">
        <v>38.700000000000003</v>
      </c>
      <c r="L73" s="51">
        <v>46.75</v>
      </c>
      <c r="N73" s="46" t="str">
        <f t="shared" si="10"/>
        <v>EXPORTA FÁCIL STANDARD - 45128DIAMANTE 21/2 Kg Adicional</v>
      </c>
      <c r="O73" s="50" t="s">
        <v>41</v>
      </c>
      <c r="P73" s="50" t="s">
        <v>54</v>
      </c>
      <c r="Q73" s="51">
        <v>14.45</v>
      </c>
      <c r="R73" s="51">
        <v>17.100000000000001</v>
      </c>
      <c r="S73" s="51">
        <v>18.899999999999999</v>
      </c>
      <c r="T73" s="51">
        <v>20.7</v>
      </c>
      <c r="U73" s="51">
        <v>25.2</v>
      </c>
      <c r="V73" s="51">
        <v>27.9</v>
      </c>
      <c r="W73" s="51">
        <v>34.200000000000003</v>
      </c>
      <c r="Y73" s="46" t="str">
        <f t="shared" si="11"/>
        <v>EXPORTA FÁCIL ECONÔMICO - 45209INFINITE 70 a 500</v>
      </c>
      <c r="Z73" s="50" t="s">
        <v>57</v>
      </c>
      <c r="AA73" s="50" t="s">
        <v>22</v>
      </c>
      <c r="AB73" s="51">
        <v>108.65</v>
      </c>
      <c r="AC73" s="51">
        <v>132.75</v>
      </c>
      <c r="AD73" s="51">
        <v>143.69999999999999</v>
      </c>
      <c r="AE73" s="51">
        <v>151</v>
      </c>
      <c r="AF73" s="51">
        <v>158.69999999999999</v>
      </c>
      <c r="AG73" s="51">
        <v>194.9</v>
      </c>
      <c r="AH73" s="51">
        <v>259.35000000000002</v>
      </c>
      <c r="AJ73" s="46" t="str">
        <f t="shared" si="12"/>
        <v>DOCUMENTO INTERNACIONAL EXPRESSO - 45012INFINITE 41.501 a 2.000</v>
      </c>
      <c r="AK73" s="50" t="s">
        <v>53</v>
      </c>
      <c r="AL73" s="50" t="s">
        <v>38</v>
      </c>
      <c r="AM73" s="51">
        <v>166.55</v>
      </c>
      <c r="AN73" s="51">
        <v>183.7</v>
      </c>
      <c r="AO73" s="51">
        <v>251.05</v>
      </c>
      <c r="AP73" s="51">
        <v>260.39999999999998</v>
      </c>
      <c r="AQ73" s="51">
        <v>404.85</v>
      </c>
      <c r="AR73" s="51">
        <v>443.3</v>
      </c>
      <c r="AS73" s="51">
        <v>595</v>
      </c>
      <c r="AU73" s="46" t="str">
        <f t="shared" si="13"/>
        <v>PACKET EXPRESS - 33170DIAMANTE 22.001 a 2.500</v>
      </c>
      <c r="AV73" s="50" t="s">
        <v>41</v>
      </c>
      <c r="AW73" s="50" t="s">
        <v>42</v>
      </c>
      <c r="AX73" s="50">
        <v>50.2</v>
      </c>
      <c r="AZ73" s="46" t="str">
        <f t="shared" si="14"/>
        <v>PACKET STANDARD  - 33162DIAMANTE 21/2 Kg Adicional</v>
      </c>
      <c r="BA73" s="50" t="s">
        <v>41</v>
      </c>
      <c r="BB73" s="50" t="s">
        <v>54</v>
      </c>
      <c r="BC73" s="51">
        <v>3.11</v>
      </c>
      <c r="BE73" s="46" t="str">
        <f t="shared" si="15"/>
        <v>PACKET NOVAS FAIXAS - 33227DIAMANTE 22.001 a 2.500</v>
      </c>
      <c r="BF73" s="50" t="s">
        <v>41</v>
      </c>
      <c r="BG73" s="50" t="s">
        <v>42</v>
      </c>
      <c r="BH73" s="51">
        <v>35.78</v>
      </c>
      <c r="BJ73" s="46"/>
      <c r="BK73" s="50"/>
      <c r="BL73" s="50"/>
      <c r="BM73" s="51"/>
      <c r="BN73" s="51"/>
      <c r="BO73" s="51"/>
      <c r="BP73" s="51"/>
      <c r="BQ73" s="51"/>
      <c r="BR73" s="51"/>
      <c r="BS73" s="51"/>
      <c r="BU73" s="46"/>
      <c r="BV73" s="50"/>
      <c r="BW73" s="50"/>
      <c r="BX73" s="51"/>
      <c r="BY73" s="51"/>
      <c r="BZ73" s="51"/>
      <c r="CA73" s="51"/>
      <c r="CB73" s="51"/>
      <c r="CC73" s="51"/>
      <c r="CD73" s="51"/>
    </row>
    <row r="74" spans="3:82" x14ac:dyDescent="0.25">
      <c r="C74" s="46" t="str">
        <f t="shared" si="9"/>
        <v>EXPORTA FÁCIL EXPRESSO - 45110 Peso (g)</v>
      </c>
      <c r="D74" s="43"/>
      <c r="E74" s="43" t="s">
        <v>12</v>
      </c>
      <c r="F74" s="49" t="s">
        <v>13</v>
      </c>
      <c r="G74" s="49" t="s">
        <v>14</v>
      </c>
      <c r="H74" s="49" t="s">
        <v>15</v>
      </c>
      <c r="I74" s="49" t="s">
        <v>16</v>
      </c>
      <c r="J74" s="49" t="s">
        <v>17</v>
      </c>
      <c r="K74" s="49" t="s">
        <v>18</v>
      </c>
      <c r="L74" s="49" t="s">
        <v>19</v>
      </c>
      <c r="N74" s="46" t="str">
        <f t="shared" si="10"/>
        <v>EXPORTA FÁCIL STANDARD - 45128 Peso (g)</v>
      </c>
      <c r="O74" s="43"/>
      <c r="P74" s="43" t="s">
        <v>12</v>
      </c>
      <c r="Q74" s="49" t="s">
        <v>13</v>
      </c>
      <c r="R74" s="49" t="s">
        <v>14</v>
      </c>
      <c r="S74" s="49" t="s">
        <v>15</v>
      </c>
      <c r="T74" s="49" t="s">
        <v>16</v>
      </c>
      <c r="U74" s="49" t="s">
        <v>17</v>
      </c>
      <c r="V74" s="49" t="s">
        <v>18</v>
      </c>
      <c r="W74" s="49" t="s">
        <v>19</v>
      </c>
      <c r="Y74" s="46" t="str">
        <f t="shared" si="11"/>
        <v>EXPORTA FÁCIL ECONÔMICO - 45209INFINITE 7501 a 1000</v>
      </c>
      <c r="Z74" s="50" t="s">
        <v>57</v>
      </c>
      <c r="AA74" s="50" t="s">
        <v>28</v>
      </c>
      <c r="AB74" s="51">
        <v>115.2</v>
      </c>
      <c r="AC74" s="51">
        <v>140.25</v>
      </c>
      <c r="AD74" s="51">
        <v>152.5</v>
      </c>
      <c r="AE74" s="51">
        <v>160.15</v>
      </c>
      <c r="AF74" s="51">
        <v>168.45</v>
      </c>
      <c r="AG74" s="51">
        <v>206.75</v>
      </c>
      <c r="AH74" s="51">
        <v>275.14999999999998</v>
      </c>
      <c r="AJ74" s="46" t="str">
        <f t="shared" si="12"/>
        <v>DOCUMENTO INTERNACIONAL EXPRESSO - 45012 Peso (g)</v>
      </c>
      <c r="AK74" s="43"/>
      <c r="AL74" s="43" t="s">
        <v>12</v>
      </c>
      <c r="AM74" s="49" t="s">
        <v>13</v>
      </c>
      <c r="AN74" s="49" t="s">
        <v>14</v>
      </c>
      <c r="AO74" s="49" t="s">
        <v>15</v>
      </c>
      <c r="AP74" s="49" t="s">
        <v>16</v>
      </c>
      <c r="AQ74" s="49" t="s">
        <v>17</v>
      </c>
      <c r="AR74" s="49" t="s">
        <v>18</v>
      </c>
      <c r="AS74" s="49" t="s">
        <v>19</v>
      </c>
      <c r="AU74" s="46" t="str">
        <f t="shared" si="13"/>
        <v>PACKET EXPRESS - 33170DIAMANTE 22.501 a 3.000</v>
      </c>
      <c r="AV74" s="50" t="s">
        <v>41</v>
      </c>
      <c r="AW74" s="50" t="s">
        <v>44</v>
      </c>
      <c r="AX74" s="50">
        <v>53.93</v>
      </c>
      <c r="AZ74" s="46" t="str">
        <f t="shared" si="14"/>
        <v>PACKET STANDARD  - 33162 Peso (g)</v>
      </c>
      <c r="BA74" s="43"/>
      <c r="BB74" s="43" t="s">
        <v>12</v>
      </c>
      <c r="BC74" s="49" t="s">
        <v>20</v>
      </c>
      <c r="BE74" s="46" t="str">
        <f t="shared" si="15"/>
        <v>PACKET NOVAS FAIXAS - 33227DIAMANTE 22.501 a 3.000</v>
      </c>
      <c r="BF74" s="50" t="s">
        <v>41</v>
      </c>
      <c r="BG74" s="50" t="s">
        <v>44</v>
      </c>
      <c r="BH74" s="51">
        <v>38.72</v>
      </c>
      <c r="BJ74" s="46"/>
      <c r="BK74" s="43"/>
      <c r="BL74" s="43"/>
      <c r="BM74" s="49"/>
      <c r="BN74" s="49"/>
      <c r="BO74" s="49"/>
      <c r="BP74" s="49"/>
      <c r="BQ74" s="49"/>
      <c r="BR74" s="49"/>
      <c r="BS74" s="49"/>
      <c r="BU74" s="46"/>
      <c r="BV74" s="50"/>
      <c r="BW74" s="50"/>
      <c r="BX74" s="51"/>
      <c r="BY74" s="51"/>
      <c r="BZ74" s="51"/>
      <c r="CA74" s="51"/>
      <c r="CB74" s="51"/>
      <c r="CC74" s="51"/>
      <c r="CD74" s="51"/>
    </row>
    <row r="75" spans="3:82" x14ac:dyDescent="0.25">
      <c r="C75" s="46" t="str">
        <f t="shared" si="9"/>
        <v>EXPORTA FÁCIL EXPRESSO - 45110DIAMANTE 30 a 500</v>
      </c>
      <c r="D75" s="50" t="s">
        <v>43</v>
      </c>
      <c r="E75" s="50" t="s">
        <v>22</v>
      </c>
      <c r="F75" s="51">
        <v>169.6</v>
      </c>
      <c r="G75" s="51">
        <v>175.8</v>
      </c>
      <c r="H75" s="51">
        <v>204.15</v>
      </c>
      <c r="I75" s="51">
        <v>235.85</v>
      </c>
      <c r="J75" s="51">
        <v>304.39999999999998</v>
      </c>
      <c r="K75" s="51">
        <v>334.9</v>
      </c>
      <c r="L75" s="51">
        <v>405.15</v>
      </c>
      <c r="N75" s="46" t="str">
        <f t="shared" si="10"/>
        <v>EXPORTA FÁCIL STANDARD - 45128DIAMANTE 30 a 500</v>
      </c>
      <c r="O75" s="50" t="s">
        <v>43</v>
      </c>
      <c r="P75" s="50" t="s">
        <v>22</v>
      </c>
      <c r="Q75" s="51">
        <v>135.69999999999999</v>
      </c>
      <c r="R75" s="51">
        <v>161.69999999999999</v>
      </c>
      <c r="S75" s="51">
        <v>179.65</v>
      </c>
      <c r="T75" s="51">
        <v>188.7</v>
      </c>
      <c r="U75" s="51">
        <v>243.5</v>
      </c>
      <c r="V75" s="51">
        <v>268</v>
      </c>
      <c r="W75" s="51">
        <v>324.14999999999998</v>
      </c>
      <c r="Y75" s="46" t="str">
        <f t="shared" si="11"/>
        <v>EXPORTA FÁCIL ECONÔMICO - 45209INFINITE 71001 a 1.500</v>
      </c>
      <c r="Z75" s="50" t="s">
        <v>57</v>
      </c>
      <c r="AA75" s="50" t="s">
        <v>34</v>
      </c>
      <c r="AB75" s="51">
        <v>121.85</v>
      </c>
      <c r="AC75" s="51">
        <v>147.85</v>
      </c>
      <c r="AD75" s="51">
        <v>161.19999999999999</v>
      </c>
      <c r="AE75" s="51">
        <v>169.35</v>
      </c>
      <c r="AF75" s="51">
        <v>178.15</v>
      </c>
      <c r="AG75" s="51">
        <v>218.6</v>
      </c>
      <c r="AH75" s="51">
        <v>291</v>
      </c>
      <c r="AJ75" s="46" t="str">
        <f t="shared" si="12"/>
        <v>DOCUMENTO INTERNACIONAL EXPRESSO - 45012INFINITE 50 a 250</v>
      </c>
      <c r="AK75" s="50" t="s">
        <v>55</v>
      </c>
      <c r="AL75" s="50" t="s">
        <v>23</v>
      </c>
      <c r="AM75" s="51">
        <v>134.19999999999999</v>
      </c>
      <c r="AN75" s="51">
        <v>150</v>
      </c>
      <c r="AO75" s="51">
        <v>171.15</v>
      </c>
      <c r="AP75" s="51">
        <v>180.5</v>
      </c>
      <c r="AQ75" s="51">
        <v>190.1</v>
      </c>
      <c r="AR75" s="51">
        <v>228.6</v>
      </c>
      <c r="AS75" s="51">
        <v>288.39999999999998</v>
      </c>
      <c r="AU75" s="46" t="str">
        <f t="shared" si="13"/>
        <v>PACKET EXPRESS - 33170DIAMANTE 23.001 a 3.500</v>
      </c>
      <c r="AV75" s="50" t="s">
        <v>41</v>
      </c>
      <c r="AW75" s="50" t="s">
        <v>46</v>
      </c>
      <c r="AX75" s="50">
        <v>57.64</v>
      </c>
      <c r="AZ75" s="46" t="str">
        <f t="shared" si="14"/>
        <v>PACKET STANDARD  - 33162DIAMANTE 30 a 500</v>
      </c>
      <c r="BA75" s="50" t="s">
        <v>43</v>
      </c>
      <c r="BB75" s="50" t="s">
        <v>22</v>
      </c>
      <c r="BC75" s="51">
        <v>25.11</v>
      </c>
      <c r="BE75" s="46" t="str">
        <f t="shared" si="15"/>
        <v>PACKET NOVAS FAIXAS - 33227DIAMANTE 23.001 a 3.500</v>
      </c>
      <c r="BF75" s="50" t="s">
        <v>41</v>
      </c>
      <c r="BG75" s="50" t="s">
        <v>46</v>
      </c>
      <c r="BH75" s="51">
        <v>41.66</v>
      </c>
      <c r="BJ75" s="46"/>
      <c r="BK75" s="50"/>
      <c r="BL75" s="50"/>
      <c r="BM75" s="51"/>
      <c r="BN75" s="51"/>
      <c r="BO75" s="51"/>
      <c r="BP75" s="51"/>
      <c r="BQ75" s="51"/>
      <c r="BR75" s="51"/>
      <c r="BS75" s="51"/>
      <c r="BU75" s="46"/>
      <c r="BV75" s="50"/>
      <c r="BW75" s="50"/>
      <c r="BX75" s="51"/>
      <c r="BY75" s="51"/>
      <c r="BZ75" s="51"/>
      <c r="CA75" s="51"/>
      <c r="CB75" s="51"/>
      <c r="CC75" s="51"/>
      <c r="CD75" s="51"/>
    </row>
    <row r="76" spans="3:82" x14ac:dyDescent="0.25">
      <c r="C76" s="46" t="str">
        <f t="shared" si="9"/>
        <v>EXPORTA FÁCIL EXPRESSO - 45110DIAMANTE 3501 a 1000</v>
      </c>
      <c r="D76" s="50" t="s">
        <v>43</v>
      </c>
      <c r="E76" s="50" t="s">
        <v>28</v>
      </c>
      <c r="F76" s="51">
        <v>179.95</v>
      </c>
      <c r="G76" s="51">
        <v>186.5</v>
      </c>
      <c r="H76" s="51">
        <v>216.55</v>
      </c>
      <c r="I76" s="51">
        <v>250.25</v>
      </c>
      <c r="J76" s="51">
        <v>322.89999999999998</v>
      </c>
      <c r="K76" s="51">
        <v>355.3</v>
      </c>
      <c r="L76" s="51">
        <v>429.9</v>
      </c>
      <c r="N76" s="46" t="str">
        <f t="shared" si="10"/>
        <v>EXPORTA FÁCIL STANDARD - 45128DIAMANTE 3501 a 1000</v>
      </c>
      <c r="O76" s="50" t="s">
        <v>43</v>
      </c>
      <c r="P76" s="50" t="s">
        <v>28</v>
      </c>
      <c r="Q76" s="51">
        <v>143.94999999999999</v>
      </c>
      <c r="R76" s="51">
        <v>171.6</v>
      </c>
      <c r="S76" s="51">
        <v>190.55</v>
      </c>
      <c r="T76" s="51">
        <v>200.2</v>
      </c>
      <c r="U76" s="51">
        <v>258.35000000000002</v>
      </c>
      <c r="V76" s="51">
        <v>284.25</v>
      </c>
      <c r="W76" s="51">
        <v>343.95</v>
      </c>
      <c r="Y76" s="46" t="str">
        <f t="shared" si="11"/>
        <v>EXPORTA FÁCIL ECONÔMICO - 45209INFINITE 71.501 a 2.000</v>
      </c>
      <c r="Z76" s="50" t="s">
        <v>57</v>
      </c>
      <c r="AA76" s="50" t="s">
        <v>38</v>
      </c>
      <c r="AB76" s="51">
        <v>142.9</v>
      </c>
      <c r="AC76" s="51">
        <v>175.4</v>
      </c>
      <c r="AD76" s="51">
        <v>184.35</v>
      </c>
      <c r="AE76" s="51">
        <v>187.65</v>
      </c>
      <c r="AF76" s="51">
        <v>206.85</v>
      </c>
      <c r="AG76" s="51">
        <v>257.60000000000002</v>
      </c>
      <c r="AH76" s="51">
        <v>306.89999999999998</v>
      </c>
      <c r="AJ76" s="46" t="str">
        <f t="shared" si="12"/>
        <v>DOCUMENTO INTERNACIONAL EXPRESSO - 45012INFINITE 5251 a 500</v>
      </c>
      <c r="AK76" s="50" t="s">
        <v>55</v>
      </c>
      <c r="AL76" s="50" t="s">
        <v>29</v>
      </c>
      <c r="AM76" s="51">
        <v>138.5</v>
      </c>
      <c r="AN76" s="51">
        <v>154.6</v>
      </c>
      <c r="AO76" s="51">
        <v>182.3</v>
      </c>
      <c r="AP76" s="51">
        <v>191.65</v>
      </c>
      <c r="AQ76" s="51">
        <v>220.45</v>
      </c>
      <c r="AR76" s="51">
        <v>258.89999999999998</v>
      </c>
      <c r="AS76" s="51">
        <v>331.8</v>
      </c>
      <c r="AU76" s="46" t="str">
        <f t="shared" si="13"/>
        <v>PACKET EXPRESS - 33170DIAMANTE 23.501 a 4.000</v>
      </c>
      <c r="AV76" s="50" t="s">
        <v>41</v>
      </c>
      <c r="AW76" s="50" t="s">
        <v>48</v>
      </c>
      <c r="AX76" s="50">
        <v>61.36</v>
      </c>
      <c r="AZ76" s="46" t="str">
        <f t="shared" si="14"/>
        <v>PACKET STANDARD  - 33162DIAMANTE 3501 a 1000</v>
      </c>
      <c r="BA76" s="50" t="s">
        <v>43</v>
      </c>
      <c r="BB76" s="50" t="s">
        <v>28</v>
      </c>
      <c r="BC76" s="51">
        <v>28.19</v>
      </c>
      <c r="BE76" s="46" t="str">
        <f t="shared" si="15"/>
        <v>PACKET NOVAS FAIXAS - 33227DIAMANTE 23.501 a 4.000</v>
      </c>
      <c r="BF76" s="50" t="s">
        <v>41</v>
      </c>
      <c r="BG76" s="50" t="s">
        <v>48</v>
      </c>
      <c r="BH76" s="51">
        <v>44.6</v>
      </c>
      <c r="BJ76" s="46"/>
      <c r="BK76" s="50"/>
      <c r="BL76" s="50"/>
      <c r="BM76" s="51"/>
      <c r="BN76" s="51"/>
      <c r="BO76" s="51"/>
      <c r="BP76" s="51"/>
      <c r="BQ76" s="51"/>
      <c r="BR76" s="51"/>
      <c r="BS76" s="51"/>
      <c r="BU76" s="46"/>
      <c r="BV76" s="43"/>
      <c r="BW76" s="43"/>
      <c r="BX76" s="49"/>
      <c r="BY76" s="49"/>
      <c r="BZ76" s="49"/>
      <c r="CA76" s="49"/>
      <c r="CB76" s="49"/>
      <c r="CC76" s="49"/>
      <c r="CD76" s="49"/>
    </row>
    <row r="77" spans="3:82" x14ac:dyDescent="0.25">
      <c r="C77" s="46" t="str">
        <f t="shared" si="9"/>
        <v>EXPORTA FÁCIL EXPRESSO - 45110DIAMANTE 31001 a 1.500</v>
      </c>
      <c r="D77" s="50" t="s">
        <v>43</v>
      </c>
      <c r="E77" s="50" t="s">
        <v>34</v>
      </c>
      <c r="F77" s="51">
        <v>190.3</v>
      </c>
      <c r="G77" s="51">
        <v>197.2</v>
      </c>
      <c r="H77" s="51">
        <v>229.05</v>
      </c>
      <c r="I77" s="51">
        <v>264.55</v>
      </c>
      <c r="J77" s="51">
        <v>341.4</v>
      </c>
      <c r="K77" s="51">
        <v>375.7</v>
      </c>
      <c r="L77" s="51">
        <v>454.55</v>
      </c>
      <c r="N77" s="46" t="str">
        <f t="shared" si="10"/>
        <v>EXPORTA FÁCIL STANDARD - 45128DIAMANTE 31001 a 1.500</v>
      </c>
      <c r="O77" s="50" t="s">
        <v>43</v>
      </c>
      <c r="P77" s="50" t="s">
        <v>34</v>
      </c>
      <c r="Q77" s="51">
        <v>152.25</v>
      </c>
      <c r="R77" s="51">
        <v>181.45</v>
      </c>
      <c r="S77" s="51">
        <v>201.5</v>
      </c>
      <c r="T77" s="51">
        <v>211.65</v>
      </c>
      <c r="U77" s="51">
        <v>273.2</v>
      </c>
      <c r="V77" s="51">
        <v>300.60000000000002</v>
      </c>
      <c r="W77" s="51">
        <v>363.65</v>
      </c>
      <c r="Y77" s="46" t="str">
        <f t="shared" si="11"/>
        <v>EXPORTA FÁCIL ECONÔMICO - 45209 Peso (g)</v>
      </c>
      <c r="Z77" s="43"/>
      <c r="AA77" s="43" t="s">
        <v>12</v>
      </c>
      <c r="AB77" s="49" t="s">
        <v>13</v>
      </c>
      <c r="AC77" s="49" t="s">
        <v>14</v>
      </c>
      <c r="AD77" s="49" t="s">
        <v>15</v>
      </c>
      <c r="AE77" s="49" t="s">
        <v>16</v>
      </c>
      <c r="AF77" s="49" t="s">
        <v>17</v>
      </c>
      <c r="AG77" s="49" t="s">
        <v>18</v>
      </c>
      <c r="AH77" s="49" t="s">
        <v>19</v>
      </c>
      <c r="AJ77" s="46" t="str">
        <f t="shared" si="12"/>
        <v>DOCUMENTO INTERNACIONAL EXPRESSO - 45012INFINITE 5501 a 1.000</v>
      </c>
      <c r="AK77" s="50" t="s">
        <v>55</v>
      </c>
      <c r="AL77" s="50" t="s">
        <v>35</v>
      </c>
      <c r="AM77" s="51">
        <v>147.19999999999999</v>
      </c>
      <c r="AN77" s="51">
        <v>163.95</v>
      </c>
      <c r="AO77" s="51">
        <v>204.5</v>
      </c>
      <c r="AP77" s="51">
        <v>213.85</v>
      </c>
      <c r="AQ77" s="51">
        <v>280.89999999999998</v>
      </c>
      <c r="AR77" s="51">
        <v>319.39999999999998</v>
      </c>
      <c r="AS77" s="51">
        <v>418.5</v>
      </c>
      <c r="AU77" s="46" t="str">
        <f t="shared" si="13"/>
        <v>PACKET EXPRESS - 33170DIAMANTE 24.001 a 4.500</v>
      </c>
      <c r="AV77" s="50" t="s">
        <v>41</v>
      </c>
      <c r="AW77" s="50" t="s">
        <v>50</v>
      </c>
      <c r="AX77" s="50">
        <v>65.069999999999993</v>
      </c>
      <c r="AZ77" s="46" t="str">
        <f t="shared" si="14"/>
        <v>PACKET STANDARD  - 33162DIAMANTE 31001 a 1.500</v>
      </c>
      <c r="BA77" s="50" t="s">
        <v>43</v>
      </c>
      <c r="BB77" s="50" t="s">
        <v>34</v>
      </c>
      <c r="BC77" s="51">
        <v>31.26</v>
      </c>
      <c r="BE77" s="46" t="str">
        <f t="shared" si="15"/>
        <v>PACKET NOVAS FAIXAS - 33227DIAMANTE 24.001 a 4.500</v>
      </c>
      <c r="BF77" s="50" t="s">
        <v>41</v>
      </c>
      <c r="BG77" s="50" t="s">
        <v>50</v>
      </c>
      <c r="BH77" s="51">
        <v>47.54</v>
      </c>
      <c r="BJ77" s="46"/>
      <c r="BK77" s="50"/>
      <c r="BL77" s="50"/>
      <c r="BM77" s="51"/>
      <c r="BN77" s="51"/>
      <c r="BO77" s="51"/>
      <c r="BP77" s="51"/>
      <c r="BQ77" s="51"/>
      <c r="BR77" s="51"/>
      <c r="BS77" s="51"/>
      <c r="BU77" s="46"/>
      <c r="BV77" s="50"/>
      <c r="BW77" s="50"/>
      <c r="BX77" s="51"/>
      <c r="BY77" s="51"/>
      <c r="BZ77" s="51"/>
      <c r="CA77" s="51"/>
      <c r="CB77" s="51"/>
      <c r="CC77" s="51"/>
      <c r="CD77" s="51"/>
    </row>
    <row r="78" spans="3:82" x14ac:dyDescent="0.25">
      <c r="C78" s="46" t="str">
        <f t="shared" si="9"/>
        <v>EXPORTA FÁCIL EXPRESSO - 45110DIAMANTE 31.501 a 2.000</v>
      </c>
      <c r="D78" s="50" t="s">
        <v>43</v>
      </c>
      <c r="E78" s="50" t="s">
        <v>38</v>
      </c>
      <c r="F78" s="51">
        <v>200.7</v>
      </c>
      <c r="G78" s="51">
        <v>208</v>
      </c>
      <c r="H78" s="51">
        <v>241.55</v>
      </c>
      <c r="I78" s="51">
        <v>279.10000000000002</v>
      </c>
      <c r="J78" s="51">
        <v>360.25</v>
      </c>
      <c r="K78" s="51">
        <v>396.3</v>
      </c>
      <c r="L78" s="51">
        <v>479.45</v>
      </c>
      <c r="N78" s="46" t="str">
        <f t="shared" si="10"/>
        <v>EXPORTA FÁCIL STANDARD - 45128DIAMANTE 31.501 a 2.000</v>
      </c>
      <c r="O78" s="50" t="s">
        <v>43</v>
      </c>
      <c r="P78" s="50" t="s">
        <v>38</v>
      </c>
      <c r="Q78" s="51">
        <v>160.65</v>
      </c>
      <c r="R78" s="51">
        <v>191.35</v>
      </c>
      <c r="S78" s="51">
        <v>212.6</v>
      </c>
      <c r="T78" s="51">
        <v>223.25</v>
      </c>
      <c r="U78" s="51">
        <v>288.2</v>
      </c>
      <c r="V78" s="51">
        <v>317.05</v>
      </c>
      <c r="W78" s="51">
        <v>383.65</v>
      </c>
      <c r="Y78" s="46" t="str">
        <f t="shared" si="11"/>
        <v>EXPORTA FÁCIL ECONÔMICO - 45209INFINITE 80 a 500</v>
      </c>
      <c r="Z78" s="50" t="s">
        <v>58</v>
      </c>
      <c r="AA78" s="50" t="s">
        <v>22</v>
      </c>
      <c r="AB78" s="51">
        <v>108.65</v>
      </c>
      <c r="AC78" s="51">
        <v>132.75</v>
      </c>
      <c r="AD78" s="51">
        <v>143.69999999999999</v>
      </c>
      <c r="AE78" s="51">
        <v>151</v>
      </c>
      <c r="AF78" s="51">
        <v>158.69999999999999</v>
      </c>
      <c r="AG78" s="51">
        <v>194.9</v>
      </c>
      <c r="AH78" s="51">
        <v>259.35000000000002</v>
      </c>
      <c r="AJ78" s="46" t="str">
        <f t="shared" si="12"/>
        <v>DOCUMENTO INTERNACIONAL EXPRESSO - 45012INFINITE 51.001 a 1.500</v>
      </c>
      <c r="AK78" s="50" t="s">
        <v>55</v>
      </c>
      <c r="AL78" s="50" t="s">
        <v>39</v>
      </c>
      <c r="AM78" s="51">
        <v>157.80000000000001</v>
      </c>
      <c r="AN78" s="51">
        <v>174.45</v>
      </c>
      <c r="AO78" s="51">
        <v>228.85</v>
      </c>
      <c r="AP78" s="51">
        <v>238.2</v>
      </c>
      <c r="AQ78" s="51">
        <v>344.3</v>
      </c>
      <c r="AR78" s="51">
        <v>382.8</v>
      </c>
      <c r="AS78" s="51">
        <v>508.3</v>
      </c>
      <c r="AU78" s="46" t="str">
        <f t="shared" si="13"/>
        <v>PACKET EXPRESS - 33170DIAMANTE 24.501 a 5.000</v>
      </c>
      <c r="AV78" s="50" t="s">
        <v>41</v>
      </c>
      <c r="AW78" s="50" t="s">
        <v>52</v>
      </c>
      <c r="AX78" s="50">
        <v>68.8</v>
      </c>
      <c r="AZ78" s="46" t="str">
        <f t="shared" si="14"/>
        <v>PACKET STANDARD  - 33162DIAMANTE 31.501 a 2.000</v>
      </c>
      <c r="BA78" s="50" t="s">
        <v>43</v>
      </c>
      <c r="BB78" s="50" t="s">
        <v>38</v>
      </c>
      <c r="BC78" s="51">
        <v>34.33</v>
      </c>
      <c r="BE78" s="46" t="str">
        <f t="shared" si="15"/>
        <v>PACKET NOVAS FAIXAS - 33227DIAMANTE 24.501 a 5.000</v>
      </c>
      <c r="BF78" s="50" t="s">
        <v>41</v>
      </c>
      <c r="BG78" s="50" t="s">
        <v>52</v>
      </c>
      <c r="BH78" s="51">
        <v>50.48</v>
      </c>
      <c r="BJ78" s="46"/>
      <c r="BK78" s="50"/>
      <c r="BL78" s="50"/>
      <c r="BM78" s="51"/>
      <c r="BN78" s="51"/>
      <c r="BO78" s="51"/>
      <c r="BP78" s="51"/>
      <c r="BQ78" s="51"/>
      <c r="BR78" s="51"/>
      <c r="BS78" s="51"/>
      <c r="BU78" s="46"/>
      <c r="BV78" s="50"/>
      <c r="BW78" s="50"/>
      <c r="BX78" s="51"/>
      <c r="BY78" s="51"/>
      <c r="BZ78" s="51"/>
      <c r="CA78" s="51"/>
      <c r="CB78" s="51"/>
      <c r="CC78" s="51"/>
      <c r="CD78" s="51"/>
    </row>
    <row r="79" spans="3:82" x14ac:dyDescent="0.25">
      <c r="C79" s="46" t="str">
        <f t="shared" si="9"/>
        <v>EXPORTA FÁCIL EXPRESSO - 45110DIAMANTE 32.001 a 2.500</v>
      </c>
      <c r="D79" s="50" t="s">
        <v>43</v>
      </c>
      <c r="E79" s="50" t="s">
        <v>42</v>
      </c>
      <c r="F79" s="51">
        <v>211.1</v>
      </c>
      <c r="G79" s="51">
        <v>218.7</v>
      </c>
      <c r="H79" s="51">
        <v>254.05</v>
      </c>
      <c r="I79" s="51">
        <v>293.55</v>
      </c>
      <c r="J79" s="51">
        <v>378.75</v>
      </c>
      <c r="K79" s="51">
        <v>416.7</v>
      </c>
      <c r="L79" s="51">
        <v>504.2</v>
      </c>
      <c r="N79" s="46" t="str">
        <f t="shared" si="10"/>
        <v>EXPORTA FÁCIL STANDARD - 45128DIAMANTE 32.001 a 2.500</v>
      </c>
      <c r="O79" s="50" t="s">
        <v>43</v>
      </c>
      <c r="P79" s="50" t="s">
        <v>42</v>
      </c>
      <c r="Q79" s="51">
        <v>168.85</v>
      </c>
      <c r="R79" s="51">
        <v>201.25</v>
      </c>
      <c r="S79" s="51">
        <v>223.55</v>
      </c>
      <c r="T79" s="51">
        <v>234.8</v>
      </c>
      <c r="U79" s="51">
        <v>303.05</v>
      </c>
      <c r="V79" s="51">
        <v>333.45</v>
      </c>
      <c r="W79" s="51">
        <v>403.4</v>
      </c>
      <c r="Y79" s="46" t="str">
        <f t="shared" si="11"/>
        <v>EXPORTA FÁCIL ECONÔMICO - 45209INFINITE 8501 a 1000</v>
      </c>
      <c r="Z79" s="50" t="s">
        <v>58</v>
      </c>
      <c r="AA79" s="50" t="s">
        <v>28</v>
      </c>
      <c r="AB79" s="51">
        <v>115.2</v>
      </c>
      <c r="AC79" s="51">
        <v>140.25</v>
      </c>
      <c r="AD79" s="51">
        <v>152.5</v>
      </c>
      <c r="AE79" s="51">
        <v>160.15</v>
      </c>
      <c r="AF79" s="51">
        <v>168.45</v>
      </c>
      <c r="AG79" s="51">
        <v>206.75</v>
      </c>
      <c r="AH79" s="51">
        <v>275.14999999999998</v>
      </c>
      <c r="AJ79" s="46" t="str">
        <f t="shared" si="12"/>
        <v>DOCUMENTO INTERNACIONAL EXPRESSO - 45012INFINITE 51.501 a 2.000</v>
      </c>
      <c r="AK79" s="50" t="s">
        <v>55</v>
      </c>
      <c r="AL79" s="50" t="s">
        <v>38</v>
      </c>
      <c r="AM79" s="51">
        <v>166.55</v>
      </c>
      <c r="AN79" s="51">
        <v>183.7</v>
      </c>
      <c r="AO79" s="51">
        <v>251.05</v>
      </c>
      <c r="AP79" s="51">
        <v>260.39999999999998</v>
      </c>
      <c r="AQ79" s="51">
        <v>404.85</v>
      </c>
      <c r="AR79" s="51">
        <v>443.3</v>
      </c>
      <c r="AS79" s="51">
        <v>595</v>
      </c>
      <c r="AU79" s="46" t="str">
        <f t="shared" si="13"/>
        <v>PACKET EXPRESS - 33170DIAMANTE 21/2 Kg Adicional</v>
      </c>
      <c r="AV79" s="50" t="s">
        <v>41</v>
      </c>
      <c r="AW79" s="50" t="s">
        <v>54</v>
      </c>
      <c r="AX79" s="50">
        <v>3.72</v>
      </c>
      <c r="AZ79" s="46" t="str">
        <f t="shared" si="14"/>
        <v>PACKET STANDARD  - 33162DIAMANTE 32.001 a 2.500</v>
      </c>
      <c r="BA79" s="50" t="s">
        <v>43</v>
      </c>
      <c r="BB79" s="50" t="s">
        <v>42</v>
      </c>
      <c r="BC79" s="51">
        <v>37.4</v>
      </c>
      <c r="BE79" s="46" t="str">
        <f t="shared" si="15"/>
        <v>PACKET NOVAS FAIXAS - 33227DIAMANTE 21/2 Kg Adicional</v>
      </c>
      <c r="BF79" s="50" t="s">
        <v>41</v>
      </c>
      <c r="BG79" s="50" t="s">
        <v>54</v>
      </c>
      <c r="BH79" s="51">
        <v>2.94</v>
      </c>
      <c r="BJ79" s="46"/>
      <c r="BK79" s="50"/>
      <c r="BL79" s="50"/>
      <c r="BM79" s="51"/>
      <c r="BN79" s="51"/>
      <c r="BO79" s="51"/>
      <c r="BP79" s="51"/>
      <c r="BQ79" s="51"/>
      <c r="BR79" s="51"/>
      <c r="BS79" s="51"/>
      <c r="BU79" s="46"/>
      <c r="BV79" s="50"/>
      <c r="BW79" s="50"/>
      <c r="BX79" s="51"/>
      <c r="BY79" s="51"/>
      <c r="BZ79" s="51"/>
      <c r="CA79" s="51"/>
      <c r="CB79" s="51"/>
      <c r="CC79" s="51"/>
      <c r="CD79" s="51"/>
    </row>
    <row r="80" spans="3:82" x14ac:dyDescent="0.25">
      <c r="C80" s="46" t="str">
        <f t="shared" si="9"/>
        <v>EXPORTA FÁCIL EXPRESSO - 45110DIAMANTE 32.501 a 3.000</v>
      </c>
      <c r="D80" s="50" t="s">
        <v>43</v>
      </c>
      <c r="E80" s="50" t="s">
        <v>44</v>
      </c>
      <c r="F80" s="51">
        <v>221.4</v>
      </c>
      <c r="G80" s="51">
        <v>229.5</v>
      </c>
      <c r="H80" s="51">
        <v>266.45</v>
      </c>
      <c r="I80" s="51">
        <v>307.8</v>
      </c>
      <c r="J80" s="51">
        <v>397.25</v>
      </c>
      <c r="K80" s="51">
        <v>437.2</v>
      </c>
      <c r="L80" s="51">
        <v>528.95000000000005</v>
      </c>
      <c r="N80" s="46" t="str">
        <f t="shared" si="10"/>
        <v>EXPORTA FÁCIL STANDARD - 45128DIAMANTE 32.501 a 3.000</v>
      </c>
      <c r="O80" s="50" t="s">
        <v>43</v>
      </c>
      <c r="P80" s="50" t="s">
        <v>44</v>
      </c>
      <c r="Q80" s="51">
        <v>177.15</v>
      </c>
      <c r="R80" s="51">
        <v>211.15</v>
      </c>
      <c r="S80" s="51">
        <v>234.55</v>
      </c>
      <c r="T80" s="51">
        <v>246.3</v>
      </c>
      <c r="U80" s="51">
        <v>317.89999999999998</v>
      </c>
      <c r="V80" s="51">
        <v>349.7</v>
      </c>
      <c r="W80" s="51">
        <v>423.15</v>
      </c>
      <c r="Y80" s="46" t="str">
        <f t="shared" si="11"/>
        <v>EXPORTA FÁCIL ECONÔMICO - 45209INFINITE 81001 a 1.500</v>
      </c>
      <c r="Z80" s="50" t="s">
        <v>58</v>
      </c>
      <c r="AA80" s="50" t="s">
        <v>34</v>
      </c>
      <c r="AB80" s="51">
        <v>121.85</v>
      </c>
      <c r="AC80" s="51">
        <v>147.85</v>
      </c>
      <c r="AD80" s="51">
        <v>161.19999999999999</v>
      </c>
      <c r="AE80" s="51">
        <v>169.35</v>
      </c>
      <c r="AF80" s="51">
        <v>178.15</v>
      </c>
      <c r="AG80" s="51">
        <v>218.6</v>
      </c>
      <c r="AH80" s="51">
        <v>291</v>
      </c>
      <c r="AJ80" s="46" t="str">
        <f t="shared" si="12"/>
        <v>DOCUMENTO INTERNACIONAL EXPRESSO - 45012 Peso (g)</v>
      </c>
      <c r="AK80" s="43"/>
      <c r="AL80" s="43" t="s">
        <v>12</v>
      </c>
      <c r="AM80" s="49" t="s">
        <v>13</v>
      </c>
      <c r="AN80" s="49" t="s">
        <v>14</v>
      </c>
      <c r="AO80" s="49" t="s">
        <v>15</v>
      </c>
      <c r="AP80" s="49" t="s">
        <v>16</v>
      </c>
      <c r="AQ80" s="49" t="s">
        <v>17</v>
      </c>
      <c r="AR80" s="49" t="s">
        <v>18</v>
      </c>
      <c r="AS80" s="49" t="s">
        <v>19</v>
      </c>
      <c r="AU80" s="46" t="str">
        <f t="shared" si="13"/>
        <v>PACKET EXPRESS - 33170 Peso (g)</v>
      </c>
      <c r="AV80" s="43"/>
      <c r="AW80" s="43" t="s">
        <v>12</v>
      </c>
      <c r="AX80" s="49" t="s">
        <v>20</v>
      </c>
      <c r="AZ80" s="46" t="str">
        <f t="shared" si="14"/>
        <v>PACKET STANDARD  - 33162DIAMANTE 32.501 a 3.000</v>
      </c>
      <c r="BA80" s="50" t="s">
        <v>43</v>
      </c>
      <c r="BB80" s="50" t="s">
        <v>44</v>
      </c>
      <c r="BC80" s="51">
        <v>40.479999999999997</v>
      </c>
      <c r="BE80" s="46" t="str">
        <f t="shared" si="15"/>
        <v>PACKET NOVAS FAIXAS - 33227 Peso (g)</v>
      </c>
      <c r="BF80" s="43"/>
      <c r="BG80" s="43" t="s">
        <v>12</v>
      </c>
      <c r="BH80" s="49" t="s">
        <v>20</v>
      </c>
      <c r="BJ80" s="46"/>
      <c r="BK80" s="50"/>
      <c r="BL80" s="50"/>
      <c r="BM80" s="51"/>
      <c r="BN80" s="51"/>
      <c r="BO80" s="51"/>
      <c r="BP80" s="51"/>
      <c r="BQ80" s="51"/>
      <c r="BR80" s="51"/>
      <c r="BS80" s="51"/>
      <c r="BU80" s="46"/>
      <c r="BV80" s="50"/>
      <c r="BW80" s="50"/>
      <c r="BX80" s="51"/>
      <c r="BY80" s="51"/>
      <c r="BZ80" s="51"/>
      <c r="CA80" s="51"/>
      <c r="CB80" s="51"/>
      <c r="CC80" s="51"/>
      <c r="CD80" s="51"/>
    </row>
    <row r="81" spans="3:82" x14ac:dyDescent="0.25">
      <c r="C81" s="46" t="str">
        <f t="shared" si="9"/>
        <v>EXPORTA FÁCIL EXPRESSO - 45110DIAMANTE 33.001 a 3.500</v>
      </c>
      <c r="D81" s="50" t="s">
        <v>43</v>
      </c>
      <c r="E81" s="50" t="s">
        <v>46</v>
      </c>
      <c r="F81" s="51">
        <v>231.8</v>
      </c>
      <c r="G81" s="51">
        <v>240.25</v>
      </c>
      <c r="H81" s="51">
        <v>279.05</v>
      </c>
      <c r="I81" s="51">
        <v>322.39999999999998</v>
      </c>
      <c r="J81" s="51">
        <v>415.95</v>
      </c>
      <c r="K81" s="51">
        <v>457.8</v>
      </c>
      <c r="L81" s="51">
        <v>553.85</v>
      </c>
      <c r="N81" s="46" t="str">
        <f t="shared" si="10"/>
        <v>EXPORTA FÁCIL STANDARD - 45128DIAMANTE 33.001 a 3.500</v>
      </c>
      <c r="O81" s="50" t="s">
        <v>43</v>
      </c>
      <c r="P81" s="50" t="s">
        <v>46</v>
      </c>
      <c r="Q81" s="51">
        <v>185.55</v>
      </c>
      <c r="R81" s="51">
        <v>221</v>
      </c>
      <c r="S81" s="51">
        <v>245.5</v>
      </c>
      <c r="T81" s="51">
        <v>257.89999999999998</v>
      </c>
      <c r="U81" s="51">
        <v>332.8</v>
      </c>
      <c r="V81" s="51">
        <v>366.25</v>
      </c>
      <c r="W81" s="51">
        <v>443.05</v>
      </c>
      <c r="Y81" s="46" t="str">
        <f t="shared" si="11"/>
        <v>EXPORTA FÁCIL ECONÔMICO - 45209INFINITE 81.501 a 2.000</v>
      </c>
      <c r="Z81" s="50" t="s">
        <v>58</v>
      </c>
      <c r="AA81" s="50" t="s">
        <v>38</v>
      </c>
      <c r="AB81" s="51">
        <v>142.9</v>
      </c>
      <c r="AC81" s="51">
        <v>175.4</v>
      </c>
      <c r="AD81" s="51">
        <v>184.35</v>
      </c>
      <c r="AE81" s="51">
        <v>187.65</v>
      </c>
      <c r="AF81" s="51">
        <v>206.85</v>
      </c>
      <c r="AG81" s="51">
        <v>257.60000000000002</v>
      </c>
      <c r="AH81" s="51">
        <v>306.89999999999998</v>
      </c>
      <c r="AJ81" s="46" t="str">
        <f t="shared" si="12"/>
        <v>DOCUMENTO INTERNACIONAL EXPRESSO - 45012INFINITE 60 a 250</v>
      </c>
      <c r="AK81" s="50" t="s">
        <v>56</v>
      </c>
      <c r="AL81" s="50" t="s">
        <v>23</v>
      </c>
      <c r="AM81" s="51">
        <v>134.19999999999999</v>
      </c>
      <c r="AN81" s="51">
        <v>150</v>
      </c>
      <c r="AO81" s="51">
        <v>171.15</v>
      </c>
      <c r="AP81" s="51">
        <v>180.5</v>
      </c>
      <c r="AQ81" s="51">
        <v>190.1</v>
      </c>
      <c r="AR81" s="51">
        <v>228.6</v>
      </c>
      <c r="AS81" s="51">
        <v>288.39999999999998</v>
      </c>
      <c r="AU81" s="46" t="str">
        <f t="shared" si="13"/>
        <v>PACKET EXPRESS - 33170DIAMANTE 30 a 300</v>
      </c>
      <c r="AV81" s="50" t="s">
        <v>43</v>
      </c>
      <c r="AW81" s="50" t="s">
        <v>24</v>
      </c>
      <c r="AX81" s="51">
        <v>33.44</v>
      </c>
      <c r="AZ81" s="46" t="str">
        <f t="shared" si="14"/>
        <v>PACKET STANDARD  - 33162DIAMANTE 33.001 a 3.500</v>
      </c>
      <c r="BA81" s="50" t="s">
        <v>43</v>
      </c>
      <c r="BB81" s="50" t="s">
        <v>46</v>
      </c>
      <c r="BC81" s="51">
        <v>43.55</v>
      </c>
      <c r="BE81" s="46" t="str">
        <f t="shared" si="15"/>
        <v>PACKET NOVAS FAIXAS - 33227DIAMANTE 30 a 200</v>
      </c>
      <c r="BF81" s="50" t="s">
        <v>43</v>
      </c>
      <c r="BG81" s="50" t="s">
        <v>25</v>
      </c>
      <c r="BH81" s="51">
        <v>16.02</v>
      </c>
      <c r="BJ81" s="46"/>
      <c r="BK81" s="50"/>
      <c r="BL81" s="50"/>
      <c r="BM81" s="51"/>
      <c r="BN81" s="51"/>
      <c r="BO81" s="51"/>
      <c r="BP81" s="51"/>
      <c r="BQ81" s="51"/>
      <c r="BR81" s="51"/>
      <c r="BS81" s="51"/>
      <c r="BU81" s="46"/>
      <c r="BV81" s="43"/>
      <c r="BW81" s="43"/>
      <c r="BX81" s="49"/>
      <c r="BY81" s="49"/>
      <c r="BZ81" s="49"/>
      <c r="CA81" s="49"/>
      <c r="CB81" s="49"/>
      <c r="CC81" s="49"/>
      <c r="CD81" s="49"/>
    </row>
    <row r="82" spans="3:82" x14ac:dyDescent="0.25">
      <c r="C82" s="46" t="str">
        <f t="shared" si="9"/>
        <v>EXPORTA FÁCIL EXPRESSO - 45110DIAMANTE 33.501 a 4.000</v>
      </c>
      <c r="D82" s="50" t="s">
        <v>43</v>
      </c>
      <c r="E82" s="50" t="s">
        <v>48</v>
      </c>
      <c r="F82" s="51">
        <v>242.2</v>
      </c>
      <c r="G82" s="51">
        <v>251</v>
      </c>
      <c r="H82" s="51">
        <v>291.45</v>
      </c>
      <c r="I82" s="51">
        <v>336.75</v>
      </c>
      <c r="J82" s="51">
        <v>434.6</v>
      </c>
      <c r="K82" s="51">
        <v>478.2</v>
      </c>
      <c r="L82" s="51">
        <v>578.54999999999995</v>
      </c>
      <c r="N82" s="46" t="str">
        <f t="shared" si="10"/>
        <v>EXPORTA FÁCIL STANDARD - 45128DIAMANTE 33.501 a 4.000</v>
      </c>
      <c r="O82" s="50" t="s">
        <v>43</v>
      </c>
      <c r="P82" s="50" t="s">
        <v>48</v>
      </c>
      <c r="Q82" s="51">
        <v>193.8</v>
      </c>
      <c r="R82" s="51">
        <v>230.9</v>
      </c>
      <c r="S82" s="51">
        <v>256.45</v>
      </c>
      <c r="T82" s="51">
        <v>269.45</v>
      </c>
      <c r="U82" s="51">
        <v>347.65</v>
      </c>
      <c r="V82" s="51">
        <v>382.5</v>
      </c>
      <c r="W82" s="51">
        <v>462.85</v>
      </c>
      <c r="AJ82" s="46" t="str">
        <f t="shared" si="12"/>
        <v>DOCUMENTO INTERNACIONAL EXPRESSO - 45012INFINITE 6251 a 500</v>
      </c>
      <c r="AK82" s="50" t="s">
        <v>56</v>
      </c>
      <c r="AL82" s="50" t="s">
        <v>29</v>
      </c>
      <c r="AM82" s="51">
        <v>138.5</v>
      </c>
      <c r="AN82" s="51">
        <v>154.6</v>
      </c>
      <c r="AO82" s="51">
        <v>182.3</v>
      </c>
      <c r="AP82" s="51">
        <v>191.65</v>
      </c>
      <c r="AQ82" s="51">
        <v>220.45</v>
      </c>
      <c r="AR82" s="51">
        <v>258.89999999999998</v>
      </c>
      <c r="AS82" s="51">
        <v>331.8</v>
      </c>
      <c r="AU82" s="46" t="str">
        <f t="shared" si="13"/>
        <v>PACKET EXPRESS - 33170DIAMANTE 3301 a 500</v>
      </c>
      <c r="AV82" s="50" t="s">
        <v>43</v>
      </c>
      <c r="AW82" s="50" t="s">
        <v>30</v>
      </c>
      <c r="AX82" s="51">
        <v>34.909999999999997</v>
      </c>
      <c r="AZ82" s="46" t="str">
        <f t="shared" si="14"/>
        <v>PACKET STANDARD  - 33162DIAMANTE 33.501 a 4.000</v>
      </c>
      <c r="BA82" s="50" t="s">
        <v>43</v>
      </c>
      <c r="BB82" s="50" t="s">
        <v>48</v>
      </c>
      <c r="BC82" s="51">
        <v>46.62</v>
      </c>
      <c r="BE82" s="46" t="str">
        <f t="shared" si="15"/>
        <v>PACKET NOVAS FAIXAS - 33227DIAMANTE 3201 a 500</v>
      </c>
      <c r="BF82" s="50" t="s">
        <v>43</v>
      </c>
      <c r="BG82" s="50" t="s">
        <v>31</v>
      </c>
      <c r="BH82" s="51">
        <v>23.74</v>
      </c>
      <c r="BJ82" s="46"/>
      <c r="BK82" s="50"/>
      <c r="BL82" s="50"/>
      <c r="BM82" s="51"/>
      <c r="BN82" s="51"/>
      <c r="BO82" s="51"/>
      <c r="BP82" s="51"/>
      <c r="BQ82" s="51"/>
      <c r="BR82" s="51"/>
      <c r="BS82" s="51"/>
      <c r="BU82" s="46"/>
      <c r="BV82" s="50"/>
      <c r="BW82" s="50"/>
      <c r="BX82" s="51"/>
      <c r="BY82" s="51"/>
      <c r="BZ82" s="51"/>
      <c r="CA82" s="51"/>
      <c r="CB82" s="51"/>
      <c r="CC82" s="51"/>
      <c r="CD82" s="51"/>
    </row>
    <row r="83" spans="3:82" x14ac:dyDescent="0.25">
      <c r="C83" s="46" t="str">
        <f t="shared" si="9"/>
        <v>EXPORTA FÁCIL EXPRESSO - 45110DIAMANTE 34.001 a 4.500</v>
      </c>
      <c r="D83" s="50" t="s">
        <v>43</v>
      </c>
      <c r="E83" s="50" t="s">
        <v>50</v>
      </c>
      <c r="F83" s="51">
        <v>261.95</v>
      </c>
      <c r="G83" s="51">
        <v>274.35000000000002</v>
      </c>
      <c r="H83" s="51">
        <v>316.60000000000002</v>
      </c>
      <c r="I83" s="51">
        <v>363.75</v>
      </c>
      <c r="J83" s="51">
        <v>469.65</v>
      </c>
      <c r="K83" s="51">
        <v>516.85</v>
      </c>
      <c r="L83" s="51">
        <v>625.29999999999995</v>
      </c>
      <c r="N83" s="46" t="str">
        <f t="shared" si="10"/>
        <v>EXPORTA FÁCIL STANDARD - 45128DIAMANTE 34.001 a 4.500</v>
      </c>
      <c r="O83" s="50" t="s">
        <v>43</v>
      </c>
      <c r="P83" s="50" t="s">
        <v>50</v>
      </c>
      <c r="Q83" s="51">
        <v>208.2</v>
      </c>
      <c r="R83" s="51">
        <v>248</v>
      </c>
      <c r="S83" s="51">
        <v>275.35000000000002</v>
      </c>
      <c r="T83" s="51">
        <v>290.10000000000002</v>
      </c>
      <c r="U83" s="51">
        <v>372.85</v>
      </c>
      <c r="V83" s="51">
        <v>410.4</v>
      </c>
      <c r="W83" s="51">
        <v>496.95</v>
      </c>
      <c r="AA83" s="50" t="s">
        <v>22</v>
      </c>
      <c r="AB83" s="51">
        <v>127.8</v>
      </c>
      <c r="AC83" s="51">
        <v>156.15</v>
      </c>
      <c r="AD83" s="51">
        <v>169.05</v>
      </c>
      <c r="AE83" s="51">
        <v>177.6</v>
      </c>
      <c r="AF83" s="51">
        <v>186.7</v>
      </c>
      <c r="AG83" s="51">
        <v>229.25</v>
      </c>
      <c r="AH83" s="51">
        <v>305.10000000000002</v>
      </c>
      <c r="AJ83" s="46" t="str">
        <f t="shared" si="12"/>
        <v>DOCUMENTO INTERNACIONAL EXPRESSO - 45012INFINITE 6501 a 1.000</v>
      </c>
      <c r="AK83" s="50" t="s">
        <v>56</v>
      </c>
      <c r="AL83" s="50" t="s">
        <v>35</v>
      </c>
      <c r="AM83" s="51">
        <v>147.19999999999999</v>
      </c>
      <c r="AN83" s="51">
        <v>163.95</v>
      </c>
      <c r="AO83" s="51">
        <v>204.5</v>
      </c>
      <c r="AP83" s="51">
        <v>213.85</v>
      </c>
      <c r="AQ83" s="51">
        <v>280.89999999999998</v>
      </c>
      <c r="AR83" s="51">
        <v>319.39999999999998</v>
      </c>
      <c r="AS83" s="51">
        <v>418.5</v>
      </c>
      <c r="AU83" s="46" t="str">
        <f t="shared" si="13"/>
        <v>PACKET EXPRESS - 33170DIAMANTE 3501 a 1000</v>
      </c>
      <c r="AV83" s="50" t="s">
        <v>43</v>
      </c>
      <c r="AW83" s="50" t="s">
        <v>28</v>
      </c>
      <c r="AX83" s="51">
        <v>38.58</v>
      </c>
      <c r="AZ83" s="46" t="str">
        <f t="shared" si="14"/>
        <v>PACKET STANDARD  - 33162DIAMANTE 34.001 a 4.500</v>
      </c>
      <c r="BA83" s="50" t="s">
        <v>43</v>
      </c>
      <c r="BB83" s="50" t="s">
        <v>50</v>
      </c>
      <c r="BC83" s="51">
        <v>49.69</v>
      </c>
      <c r="BE83" s="46" t="str">
        <f t="shared" si="15"/>
        <v>PACKET NOVAS FAIXAS - 33227DIAMANTE 3501 a 1000</v>
      </c>
      <c r="BF83" s="50" t="s">
        <v>43</v>
      </c>
      <c r="BG83" s="50" t="s">
        <v>28</v>
      </c>
      <c r="BH83" s="51">
        <v>26.64</v>
      </c>
      <c r="BJ83" s="46"/>
      <c r="BK83" s="50"/>
      <c r="BL83" s="50"/>
      <c r="BM83" s="51"/>
      <c r="BN83" s="51"/>
      <c r="BO83" s="51"/>
      <c r="BP83" s="51"/>
      <c r="BQ83" s="51"/>
      <c r="BR83" s="51"/>
      <c r="BS83" s="51"/>
      <c r="BU83" s="46"/>
      <c r="BV83" s="50"/>
      <c r="BW83" s="50"/>
      <c r="BX83" s="51"/>
      <c r="BY83" s="51"/>
      <c r="BZ83" s="51"/>
      <c r="CA83" s="51"/>
      <c r="CB83" s="51"/>
      <c r="CC83" s="51"/>
      <c r="CD83" s="51"/>
    </row>
    <row r="84" spans="3:82" x14ac:dyDescent="0.25">
      <c r="C84" s="46" t="str">
        <f t="shared" si="9"/>
        <v>EXPORTA FÁCIL EXPRESSO - 45110DIAMANTE 34.501 a 5.000</v>
      </c>
      <c r="D84" s="50" t="s">
        <v>43</v>
      </c>
      <c r="E84" s="50" t="s">
        <v>52</v>
      </c>
      <c r="F84" s="51">
        <v>281.7</v>
      </c>
      <c r="G84" s="51">
        <v>297.75</v>
      </c>
      <c r="H84" s="51">
        <v>341.8</v>
      </c>
      <c r="I84" s="51">
        <v>390.7</v>
      </c>
      <c r="J84" s="51">
        <v>504.7</v>
      </c>
      <c r="K84" s="51">
        <v>555.54999999999995</v>
      </c>
      <c r="L84" s="51">
        <v>672.05</v>
      </c>
      <c r="N84" s="46" t="str">
        <f t="shared" si="10"/>
        <v>EXPORTA FÁCIL STANDARD - 45128DIAMANTE 34.501 a 5.000</v>
      </c>
      <c r="O84" s="50" t="s">
        <v>43</v>
      </c>
      <c r="P84" s="50" t="s">
        <v>52</v>
      </c>
      <c r="Q84" s="51">
        <v>222.55</v>
      </c>
      <c r="R84" s="51">
        <v>265.10000000000002</v>
      </c>
      <c r="S84" s="51">
        <v>294.25</v>
      </c>
      <c r="T84" s="51">
        <v>310.8</v>
      </c>
      <c r="U84" s="51">
        <v>398</v>
      </c>
      <c r="V84" s="51">
        <v>438.3</v>
      </c>
      <c r="W84" s="51">
        <v>531.15</v>
      </c>
      <c r="AA84" s="50" t="s">
        <v>28</v>
      </c>
      <c r="AB84" s="51">
        <v>135.5</v>
      </c>
      <c r="AC84" s="51">
        <v>165</v>
      </c>
      <c r="AD84" s="51">
        <v>179.4</v>
      </c>
      <c r="AE84" s="51">
        <v>188.4</v>
      </c>
      <c r="AF84" s="51">
        <v>198.15</v>
      </c>
      <c r="AG84" s="51">
        <v>243.2</v>
      </c>
      <c r="AH84" s="51">
        <v>323.7</v>
      </c>
      <c r="AJ84" s="46" t="str">
        <f t="shared" si="12"/>
        <v>DOCUMENTO INTERNACIONAL EXPRESSO - 45012INFINITE 61.001 a 1.500</v>
      </c>
      <c r="AK84" s="50" t="s">
        <v>56</v>
      </c>
      <c r="AL84" s="50" t="s">
        <v>39</v>
      </c>
      <c r="AM84" s="51">
        <v>157.80000000000001</v>
      </c>
      <c r="AN84" s="51">
        <v>174.45</v>
      </c>
      <c r="AO84" s="51">
        <v>228.85</v>
      </c>
      <c r="AP84" s="51">
        <v>238.2</v>
      </c>
      <c r="AQ84" s="51">
        <v>344.3</v>
      </c>
      <c r="AR84" s="51">
        <v>382.8</v>
      </c>
      <c r="AS84" s="51">
        <v>508.3</v>
      </c>
      <c r="AU84" s="46" t="str">
        <f t="shared" si="13"/>
        <v>PACKET EXPRESS - 33170DIAMANTE 31001 a 1.500</v>
      </c>
      <c r="AV84" s="50" t="s">
        <v>43</v>
      </c>
      <c r="AW84" s="50" t="s">
        <v>34</v>
      </c>
      <c r="AX84" s="51">
        <v>42.26</v>
      </c>
      <c r="AZ84" s="46" t="str">
        <f t="shared" si="14"/>
        <v>PACKET STANDARD  - 33162DIAMANTE 34.501 a 5.000</v>
      </c>
      <c r="BA84" s="50" t="s">
        <v>43</v>
      </c>
      <c r="BB84" s="50" t="s">
        <v>52</v>
      </c>
      <c r="BC84" s="51">
        <v>52.77</v>
      </c>
      <c r="BE84" s="46" t="str">
        <f t="shared" si="15"/>
        <v>PACKET NOVAS FAIXAS - 33227DIAMANTE 31001 a 1.500</v>
      </c>
      <c r="BF84" s="50" t="s">
        <v>43</v>
      </c>
      <c r="BG84" s="50" t="s">
        <v>34</v>
      </c>
      <c r="BH84" s="51">
        <v>29.55</v>
      </c>
      <c r="BJ84" s="46"/>
      <c r="BK84" s="50"/>
      <c r="BL84" s="50"/>
      <c r="BM84" s="51"/>
      <c r="BN84" s="51"/>
      <c r="BO84" s="51"/>
      <c r="BP84" s="51"/>
      <c r="BQ84" s="51"/>
      <c r="BR84" s="51"/>
      <c r="BS84" s="51"/>
      <c r="BU84" s="46"/>
      <c r="BV84" s="50"/>
      <c r="BW84" s="50"/>
      <c r="BX84" s="51"/>
      <c r="BY84" s="51"/>
      <c r="BZ84" s="51"/>
      <c r="CA84" s="51"/>
      <c r="CB84" s="51"/>
      <c r="CC84" s="51"/>
      <c r="CD84" s="51"/>
    </row>
    <row r="85" spans="3:82" x14ac:dyDescent="0.25">
      <c r="C85" s="46" t="str">
        <f t="shared" si="9"/>
        <v>EXPORTA FÁCIL EXPRESSO - 45110DIAMANTE 31/2 Kg Adicional</v>
      </c>
      <c r="D85" s="50" t="s">
        <v>43</v>
      </c>
      <c r="E85" s="50" t="s">
        <v>54</v>
      </c>
      <c r="F85" s="51">
        <v>19.8</v>
      </c>
      <c r="G85" s="51">
        <v>23.4</v>
      </c>
      <c r="H85" s="51">
        <v>25.2</v>
      </c>
      <c r="I85" s="51">
        <v>27</v>
      </c>
      <c r="J85" s="51">
        <v>35.1</v>
      </c>
      <c r="K85" s="51">
        <v>38.700000000000003</v>
      </c>
      <c r="L85" s="51">
        <v>46.75</v>
      </c>
      <c r="N85" s="46" t="str">
        <f t="shared" si="10"/>
        <v>EXPORTA FÁCIL STANDARD - 45128DIAMANTE 31/2 Kg Adicional</v>
      </c>
      <c r="O85" s="50" t="s">
        <v>43</v>
      </c>
      <c r="P85" s="50" t="s">
        <v>54</v>
      </c>
      <c r="Q85" s="51">
        <v>14.45</v>
      </c>
      <c r="R85" s="51">
        <v>17.100000000000001</v>
      </c>
      <c r="S85" s="51">
        <v>18.899999999999999</v>
      </c>
      <c r="T85" s="51">
        <v>20.7</v>
      </c>
      <c r="U85" s="51">
        <v>25.2</v>
      </c>
      <c r="V85" s="51">
        <v>27.9</v>
      </c>
      <c r="W85" s="51">
        <v>34.200000000000003</v>
      </c>
      <c r="AA85" s="50" t="s">
        <v>34</v>
      </c>
      <c r="AB85" s="51">
        <v>143.35</v>
      </c>
      <c r="AC85" s="51">
        <v>173.9</v>
      </c>
      <c r="AD85" s="51">
        <v>189.65</v>
      </c>
      <c r="AE85" s="51">
        <v>199.2</v>
      </c>
      <c r="AF85" s="51">
        <v>209.55</v>
      </c>
      <c r="AG85" s="51">
        <v>257.14999999999998</v>
      </c>
      <c r="AH85" s="51">
        <v>342.3</v>
      </c>
      <c r="AJ85" s="46" t="str">
        <f t="shared" si="12"/>
        <v>DOCUMENTO INTERNACIONAL EXPRESSO - 45012INFINITE 61.501 a 2.000</v>
      </c>
      <c r="AK85" s="50" t="s">
        <v>56</v>
      </c>
      <c r="AL85" s="50" t="s">
        <v>38</v>
      </c>
      <c r="AM85" s="51">
        <v>166.55</v>
      </c>
      <c r="AN85" s="51">
        <v>183.7</v>
      </c>
      <c r="AO85" s="51">
        <v>251.05</v>
      </c>
      <c r="AP85" s="51">
        <v>260.39999999999998</v>
      </c>
      <c r="AQ85" s="51">
        <v>404.85</v>
      </c>
      <c r="AR85" s="51">
        <v>443.3</v>
      </c>
      <c r="AS85" s="51">
        <v>595</v>
      </c>
      <c r="AU85" s="46" t="str">
        <f t="shared" si="13"/>
        <v>PACKET EXPRESS - 33170DIAMANTE 31.501 a 2.000</v>
      </c>
      <c r="AV85" s="50" t="s">
        <v>43</v>
      </c>
      <c r="AW85" s="50" t="s">
        <v>38</v>
      </c>
      <c r="AX85" s="51">
        <v>45.92</v>
      </c>
      <c r="AZ85" s="46" t="str">
        <f t="shared" si="14"/>
        <v>PACKET STANDARD  - 33162DIAMANTE 31/2 Kg Adicional</v>
      </c>
      <c r="BA85" s="50" t="s">
        <v>43</v>
      </c>
      <c r="BB85" s="50" t="s">
        <v>54</v>
      </c>
      <c r="BC85" s="51">
        <v>3.07</v>
      </c>
      <c r="BE85" s="46" t="str">
        <f t="shared" si="15"/>
        <v>PACKET NOVAS FAIXAS - 33227DIAMANTE 31.501 a 2.000</v>
      </c>
      <c r="BF85" s="50" t="s">
        <v>43</v>
      </c>
      <c r="BG85" s="50" t="s">
        <v>38</v>
      </c>
      <c r="BH85" s="51">
        <v>32.450000000000003</v>
      </c>
      <c r="BJ85" s="46"/>
      <c r="BK85" s="50"/>
      <c r="BL85" s="50"/>
      <c r="BM85" s="51"/>
      <c r="BN85" s="51"/>
      <c r="BO85" s="51"/>
      <c r="BP85" s="51"/>
      <c r="BQ85" s="51"/>
      <c r="BR85" s="51"/>
      <c r="BS85" s="51"/>
      <c r="BU85" s="46"/>
      <c r="BV85" s="50"/>
      <c r="BW85" s="50"/>
      <c r="BX85" s="51"/>
      <c r="BY85" s="51"/>
      <c r="BZ85" s="51"/>
      <c r="CA85" s="51"/>
      <c r="CB85" s="51"/>
      <c r="CC85" s="51"/>
      <c r="CD85" s="51"/>
    </row>
    <row r="86" spans="3:82" x14ac:dyDescent="0.25">
      <c r="C86" s="46" t="str">
        <f t="shared" si="9"/>
        <v>EXPORTA FÁCIL EXPRESSO - 45110 Peso (g)</v>
      </c>
      <c r="D86" s="43"/>
      <c r="E86" s="43" t="s">
        <v>12</v>
      </c>
      <c r="F86" s="49" t="s">
        <v>13</v>
      </c>
      <c r="G86" s="49" t="s">
        <v>14</v>
      </c>
      <c r="H86" s="49" t="s">
        <v>15</v>
      </c>
      <c r="I86" s="49" t="s">
        <v>16</v>
      </c>
      <c r="J86" s="49" t="s">
        <v>17</v>
      </c>
      <c r="K86" s="49" t="s">
        <v>18</v>
      </c>
      <c r="L86" s="49" t="s">
        <v>19</v>
      </c>
      <c r="N86" s="46" t="str">
        <f t="shared" si="10"/>
        <v>EXPORTA FÁCIL STANDARD - 45128 Peso (g)</v>
      </c>
      <c r="O86" s="43"/>
      <c r="P86" s="43" t="s">
        <v>12</v>
      </c>
      <c r="Q86" s="49" t="s">
        <v>13</v>
      </c>
      <c r="R86" s="49" t="s">
        <v>14</v>
      </c>
      <c r="S86" s="49" t="s">
        <v>15</v>
      </c>
      <c r="T86" s="49" t="s">
        <v>16</v>
      </c>
      <c r="U86" s="49" t="s">
        <v>17</v>
      </c>
      <c r="V86" s="49" t="s">
        <v>18</v>
      </c>
      <c r="W86" s="49" t="s">
        <v>19</v>
      </c>
      <c r="AA86" s="50" t="s">
        <v>38</v>
      </c>
      <c r="AB86" s="51">
        <v>168.1</v>
      </c>
      <c r="AC86" s="51">
        <v>206.3</v>
      </c>
      <c r="AD86" s="51">
        <v>216.85</v>
      </c>
      <c r="AE86" s="51">
        <v>220.75</v>
      </c>
      <c r="AF86" s="51">
        <v>243.3</v>
      </c>
      <c r="AG86" s="51">
        <v>303.05</v>
      </c>
      <c r="AH86" s="51">
        <v>361.05</v>
      </c>
      <c r="AJ86" s="46" t="str">
        <f t="shared" si="12"/>
        <v>DOCUMENTO INTERNACIONAL EXPRESSO - 45012 Peso (g)</v>
      </c>
      <c r="AK86" s="43"/>
      <c r="AL86" s="43" t="s">
        <v>12</v>
      </c>
      <c r="AM86" s="49" t="s">
        <v>13</v>
      </c>
      <c r="AN86" s="49" t="s">
        <v>14</v>
      </c>
      <c r="AO86" s="49" t="s">
        <v>15</v>
      </c>
      <c r="AP86" s="49" t="s">
        <v>16</v>
      </c>
      <c r="AQ86" s="49" t="s">
        <v>17</v>
      </c>
      <c r="AR86" s="49" t="s">
        <v>18</v>
      </c>
      <c r="AS86" s="49" t="s">
        <v>19</v>
      </c>
      <c r="AU86" s="46" t="str">
        <f t="shared" si="13"/>
        <v>PACKET EXPRESS - 33170DIAMANTE 32.001 a 2.500</v>
      </c>
      <c r="AV86" s="50" t="s">
        <v>43</v>
      </c>
      <c r="AW86" s="50" t="s">
        <v>42</v>
      </c>
      <c r="AX86" s="51">
        <v>49.6</v>
      </c>
      <c r="AZ86" s="46" t="str">
        <f t="shared" si="14"/>
        <v>PACKET STANDARD  - 33162 Peso (g)</v>
      </c>
      <c r="BA86" s="43"/>
      <c r="BB86" s="43" t="s">
        <v>12</v>
      </c>
      <c r="BC86" s="49" t="s">
        <v>20</v>
      </c>
      <c r="BE86" s="46" t="str">
        <f t="shared" si="15"/>
        <v>PACKET NOVAS FAIXAS - 33227DIAMANTE 32.001 a 2.500</v>
      </c>
      <c r="BF86" s="50" t="s">
        <v>43</v>
      </c>
      <c r="BG86" s="50" t="s">
        <v>42</v>
      </c>
      <c r="BH86" s="51">
        <v>35.36</v>
      </c>
      <c r="BJ86" s="46"/>
      <c r="BK86" s="43"/>
      <c r="BL86" s="43"/>
      <c r="BM86" s="49"/>
      <c r="BN86" s="49"/>
      <c r="BO86" s="49"/>
      <c r="BP86" s="49"/>
      <c r="BQ86" s="49"/>
      <c r="BR86" s="49"/>
      <c r="BS86" s="49"/>
    </row>
    <row r="87" spans="3:82" x14ac:dyDescent="0.25">
      <c r="C87" s="46" t="str">
        <f t="shared" si="9"/>
        <v>EXPORTA FÁCIL EXPRESSO - 45110DIAMANTE 40 a 500</v>
      </c>
      <c r="D87" s="50" t="s">
        <v>45</v>
      </c>
      <c r="E87" s="50" t="s">
        <v>22</v>
      </c>
      <c r="F87" s="51">
        <v>169.6</v>
      </c>
      <c r="G87" s="51">
        <v>175.8</v>
      </c>
      <c r="H87" s="51">
        <v>204.15</v>
      </c>
      <c r="I87" s="51">
        <v>235.85</v>
      </c>
      <c r="J87" s="51">
        <v>304.39999999999998</v>
      </c>
      <c r="K87" s="51">
        <v>334.9</v>
      </c>
      <c r="L87" s="51">
        <v>405.15</v>
      </c>
      <c r="N87" s="46" t="str">
        <f t="shared" si="10"/>
        <v>EXPORTA FÁCIL STANDARD - 45128DIAMANTE 40 a 500</v>
      </c>
      <c r="O87" s="50" t="s">
        <v>45</v>
      </c>
      <c r="P87" s="50" t="s">
        <v>22</v>
      </c>
      <c r="Q87" s="51">
        <v>135.69999999999999</v>
      </c>
      <c r="R87" s="51">
        <v>161.69999999999999</v>
      </c>
      <c r="S87" s="51">
        <v>179.65</v>
      </c>
      <c r="T87" s="51">
        <v>188.7</v>
      </c>
      <c r="U87" s="51">
        <v>243.5</v>
      </c>
      <c r="V87" s="51">
        <v>268</v>
      </c>
      <c r="W87" s="51">
        <v>324.14999999999998</v>
      </c>
      <c r="AJ87" s="46" t="str">
        <f t="shared" si="12"/>
        <v>DOCUMENTO INTERNACIONAL EXPRESSO - 45012INFINITE 70 a 250</v>
      </c>
      <c r="AK87" s="50" t="s">
        <v>57</v>
      </c>
      <c r="AL87" s="50" t="s">
        <v>23</v>
      </c>
      <c r="AM87" s="51">
        <v>134.19999999999999</v>
      </c>
      <c r="AN87" s="51">
        <v>150</v>
      </c>
      <c r="AO87" s="51">
        <v>171.15</v>
      </c>
      <c r="AP87" s="51">
        <v>180.5</v>
      </c>
      <c r="AQ87" s="51">
        <v>190.1</v>
      </c>
      <c r="AR87" s="51">
        <v>228.6</v>
      </c>
      <c r="AS87" s="51">
        <v>288.39999999999998</v>
      </c>
      <c r="AU87" s="46" t="str">
        <f t="shared" si="13"/>
        <v>PACKET EXPRESS - 33170DIAMANTE 32.501 a 3.000</v>
      </c>
      <c r="AV87" s="50" t="s">
        <v>43</v>
      </c>
      <c r="AW87" s="50" t="s">
        <v>44</v>
      </c>
      <c r="AX87" s="51">
        <v>53.29</v>
      </c>
      <c r="AZ87" s="46" t="str">
        <f t="shared" si="14"/>
        <v>PACKET STANDARD  - 33162DIAMANTE 40 a 500</v>
      </c>
      <c r="BA87" s="50" t="s">
        <v>45</v>
      </c>
      <c r="BB87" s="50" t="s">
        <v>22</v>
      </c>
      <c r="BC87" s="51">
        <v>24.81</v>
      </c>
      <c r="BE87" s="46" t="str">
        <f t="shared" si="15"/>
        <v>PACKET NOVAS FAIXAS - 33227DIAMANTE 32.501 a 3.000</v>
      </c>
      <c r="BF87" s="50" t="s">
        <v>43</v>
      </c>
      <c r="BG87" s="50" t="s">
        <v>44</v>
      </c>
      <c r="BH87" s="51">
        <v>38.26</v>
      </c>
      <c r="BJ87" s="46"/>
      <c r="BK87" s="50"/>
      <c r="BL87" s="50"/>
      <c r="BM87" s="51"/>
      <c r="BN87" s="51"/>
      <c r="BO87" s="51"/>
      <c r="BP87" s="51"/>
      <c r="BQ87" s="51"/>
      <c r="BR87" s="51"/>
      <c r="BS87" s="51"/>
    </row>
    <row r="88" spans="3:82" x14ac:dyDescent="0.25">
      <c r="C88" s="46" t="str">
        <f t="shared" si="9"/>
        <v>EXPORTA FÁCIL EXPRESSO - 45110DIAMANTE 4501 a 1000</v>
      </c>
      <c r="D88" s="50" t="s">
        <v>45</v>
      </c>
      <c r="E88" s="50" t="s">
        <v>28</v>
      </c>
      <c r="F88" s="51">
        <v>179.95</v>
      </c>
      <c r="G88" s="51">
        <v>186.5</v>
      </c>
      <c r="H88" s="51">
        <v>216.55</v>
      </c>
      <c r="I88" s="51">
        <v>250.25</v>
      </c>
      <c r="J88" s="51">
        <v>322.89999999999998</v>
      </c>
      <c r="K88" s="51">
        <v>355.3</v>
      </c>
      <c r="L88" s="51">
        <v>429.9</v>
      </c>
      <c r="N88" s="46" t="str">
        <f t="shared" si="10"/>
        <v>EXPORTA FÁCIL STANDARD - 45128DIAMANTE 4501 a 1000</v>
      </c>
      <c r="O88" s="50" t="s">
        <v>45</v>
      </c>
      <c r="P88" s="50" t="s">
        <v>28</v>
      </c>
      <c r="Q88" s="51">
        <v>143.94999999999999</v>
      </c>
      <c r="R88" s="51">
        <v>171.6</v>
      </c>
      <c r="S88" s="51">
        <v>190.55</v>
      </c>
      <c r="T88" s="51">
        <v>200.2</v>
      </c>
      <c r="U88" s="51">
        <v>258.35000000000002</v>
      </c>
      <c r="V88" s="51">
        <v>284.25</v>
      </c>
      <c r="W88" s="51">
        <v>343.95</v>
      </c>
      <c r="AA88" s="50" t="s">
        <v>22</v>
      </c>
      <c r="AB88" s="51">
        <f>MROUND(AB83*1.0567,"0,05")</f>
        <v>135.05000000000001</v>
      </c>
      <c r="AC88" s="51">
        <f t="shared" ref="AC88:AH88" si="16">MROUND(AC83*1.0567,"0,05")</f>
        <v>165</v>
      </c>
      <c r="AD88" s="51">
        <f t="shared" si="16"/>
        <v>178.65</v>
      </c>
      <c r="AE88" s="51">
        <f t="shared" si="16"/>
        <v>187.65</v>
      </c>
      <c r="AF88" s="51">
        <f t="shared" si="16"/>
        <v>197.3</v>
      </c>
      <c r="AG88" s="51">
        <f t="shared" si="16"/>
        <v>242.25</v>
      </c>
      <c r="AH88" s="51">
        <f t="shared" si="16"/>
        <v>322.40000000000003</v>
      </c>
      <c r="AJ88" s="46" t="str">
        <f t="shared" si="12"/>
        <v>DOCUMENTO INTERNACIONAL EXPRESSO - 45012INFINITE 7251 a 500</v>
      </c>
      <c r="AK88" s="50" t="s">
        <v>57</v>
      </c>
      <c r="AL88" s="50" t="s">
        <v>29</v>
      </c>
      <c r="AM88" s="51">
        <v>138.5</v>
      </c>
      <c r="AN88" s="51">
        <v>154.6</v>
      </c>
      <c r="AO88" s="51">
        <v>182.3</v>
      </c>
      <c r="AP88" s="51">
        <v>191.65</v>
      </c>
      <c r="AQ88" s="51">
        <v>220.45</v>
      </c>
      <c r="AR88" s="51">
        <v>258.89999999999998</v>
      </c>
      <c r="AS88" s="51">
        <v>331.8</v>
      </c>
      <c r="AU88" s="46" t="str">
        <f t="shared" si="13"/>
        <v>PACKET EXPRESS - 33170DIAMANTE 33.001 a 3.500</v>
      </c>
      <c r="AV88" s="50" t="s">
        <v>43</v>
      </c>
      <c r="AW88" s="50" t="s">
        <v>46</v>
      </c>
      <c r="AX88" s="51">
        <v>56.95</v>
      </c>
      <c r="AZ88" s="46" t="str">
        <f t="shared" si="14"/>
        <v>PACKET STANDARD  - 33162DIAMANTE 4501 a 1000</v>
      </c>
      <c r="BA88" s="50" t="s">
        <v>45</v>
      </c>
      <c r="BB88" s="50" t="s">
        <v>28</v>
      </c>
      <c r="BC88" s="51">
        <v>27.85</v>
      </c>
      <c r="BE88" s="46" t="str">
        <f t="shared" si="15"/>
        <v>PACKET NOVAS FAIXAS - 33227DIAMANTE 33.001 a 3.500</v>
      </c>
      <c r="BF88" s="50" t="s">
        <v>43</v>
      </c>
      <c r="BG88" s="50" t="s">
        <v>46</v>
      </c>
      <c r="BH88" s="51">
        <v>41.17</v>
      </c>
      <c r="BJ88" s="46"/>
      <c r="BK88" s="50"/>
      <c r="BL88" s="50"/>
      <c r="BM88" s="51"/>
      <c r="BN88" s="51"/>
      <c r="BO88" s="51"/>
      <c r="BP88" s="51"/>
      <c r="BQ88" s="51"/>
      <c r="BR88" s="51"/>
      <c r="BS88" s="51"/>
    </row>
    <row r="89" spans="3:82" x14ac:dyDescent="0.25">
      <c r="C89" s="46" t="str">
        <f t="shared" si="9"/>
        <v>EXPORTA FÁCIL EXPRESSO - 45110DIAMANTE 41001 a 1.500</v>
      </c>
      <c r="D89" s="50" t="s">
        <v>45</v>
      </c>
      <c r="E89" s="50" t="s">
        <v>34</v>
      </c>
      <c r="F89" s="51">
        <v>190.3</v>
      </c>
      <c r="G89" s="51">
        <v>197.2</v>
      </c>
      <c r="H89" s="51">
        <v>229.05</v>
      </c>
      <c r="I89" s="51">
        <v>264.55</v>
      </c>
      <c r="J89" s="51">
        <v>341.4</v>
      </c>
      <c r="K89" s="51">
        <v>375.7</v>
      </c>
      <c r="L89" s="51">
        <v>454.55</v>
      </c>
      <c r="N89" s="46" t="str">
        <f t="shared" si="10"/>
        <v>EXPORTA FÁCIL STANDARD - 45128DIAMANTE 41001 a 1.500</v>
      </c>
      <c r="O89" s="50" t="s">
        <v>45</v>
      </c>
      <c r="P89" s="50" t="s">
        <v>34</v>
      </c>
      <c r="Q89" s="51">
        <v>152.25</v>
      </c>
      <c r="R89" s="51">
        <v>181.45</v>
      </c>
      <c r="S89" s="51">
        <v>201.5</v>
      </c>
      <c r="T89" s="51">
        <v>211.65</v>
      </c>
      <c r="U89" s="51">
        <v>273.2</v>
      </c>
      <c r="V89" s="51">
        <v>300.60000000000002</v>
      </c>
      <c r="W89" s="51">
        <v>363.65</v>
      </c>
      <c r="Z89" s="44">
        <v>2024</v>
      </c>
      <c r="AA89" s="50" t="s">
        <v>28</v>
      </c>
      <c r="AB89" s="51">
        <f t="shared" ref="AB89:AH89" si="17">MROUND(AB84*1.0567,"0,05")</f>
        <v>143.20000000000002</v>
      </c>
      <c r="AC89" s="51">
        <f t="shared" si="17"/>
        <v>174.35000000000002</v>
      </c>
      <c r="AD89" s="51">
        <f t="shared" si="17"/>
        <v>189.55</v>
      </c>
      <c r="AE89" s="51">
        <f t="shared" si="17"/>
        <v>199.10000000000002</v>
      </c>
      <c r="AF89" s="51">
        <f t="shared" si="17"/>
        <v>209.4</v>
      </c>
      <c r="AG89" s="51">
        <f t="shared" si="17"/>
        <v>257</v>
      </c>
      <c r="AH89" s="51">
        <f t="shared" si="17"/>
        <v>342.05</v>
      </c>
      <c r="AJ89" s="46" t="str">
        <f t="shared" si="12"/>
        <v>DOCUMENTO INTERNACIONAL EXPRESSO - 45012INFINITE 7501 a 1.000</v>
      </c>
      <c r="AK89" s="50" t="s">
        <v>57</v>
      </c>
      <c r="AL89" s="50" t="s">
        <v>35</v>
      </c>
      <c r="AM89" s="51">
        <v>147.19999999999999</v>
      </c>
      <c r="AN89" s="51">
        <v>163.95</v>
      </c>
      <c r="AO89" s="51">
        <v>204.5</v>
      </c>
      <c r="AP89" s="51">
        <v>213.85</v>
      </c>
      <c r="AQ89" s="51">
        <v>280.89999999999998</v>
      </c>
      <c r="AR89" s="51">
        <v>319.39999999999998</v>
      </c>
      <c r="AS89" s="51">
        <v>418.5</v>
      </c>
      <c r="AU89" s="46" t="str">
        <f t="shared" si="13"/>
        <v>PACKET EXPRESS - 33170DIAMANTE 33.501 a 4.000</v>
      </c>
      <c r="AV89" s="50" t="s">
        <v>43</v>
      </c>
      <c r="AW89" s="50" t="s">
        <v>48</v>
      </c>
      <c r="AX89" s="51">
        <v>60.63</v>
      </c>
      <c r="AZ89" s="46" t="str">
        <f t="shared" si="14"/>
        <v>PACKET STANDARD  - 33162DIAMANTE 41001 a 1.500</v>
      </c>
      <c r="BA89" s="50" t="s">
        <v>45</v>
      </c>
      <c r="BB89" s="50" t="s">
        <v>34</v>
      </c>
      <c r="BC89" s="51">
        <v>30.88</v>
      </c>
      <c r="BE89" s="46" t="str">
        <f t="shared" si="15"/>
        <v>PACKET NOVAS FAIXAS - 33227DIAMANTE 33.501 a 4.000</v>
      </c>
      <c r="BF89" s="50" t="s">
        <v>43</v>
      </c>
      <c r="BG89" s="50" t="s">
        <v>48</v>
      </c>
      <c r="BH89" s="51">
        <v>44.07</v>
      </c>
      <c r="BJ89" s="46"/>
      <c r="BK89" s="50"/>
      <c r="BL89" s="50"/>
      <c r="BM89" s="51"/>
      <c r="BN89" s="51"/>
      <c r="BO89" s="51"/>
      <c r="BP89" s="51"/>
      <c r="BQ89" s="51"/>
      <c r="BR89" s="51"/>
      <c r="BS89" s="51"/>
    </row>
    <row r="90" spans="3:82" x14ac:dyDescent="0.25">
      <c r="C90" s="46" t="str">
        <f t="shared" si="9"/>
        <v>EXPORTA FÁCIL EXPRESSO - 45110DIAMANTE 41.501 a 2.000</v>
      </c>
      <c r="D90" s="50" t="s">
        <v>45</v>
      </c>
      <c r="E90" s="50" t="s">
        <v>38</v>
      </c>
      <c r="F90" s="51">
        <v>200.7</v>
      </c>
      <c r="G90" s="51">
        <v>208</v>
      </c>
      <c r="H90" s="51">
        <v>241.55</v>
      </c>
      <c r="I90" s="51">
        <v>279.10000000000002</v>
      </c>
      <c r="J90" s="51">
        <v>360.25</v>
      </c>
      <c r="K90" s="51">
        <v>396.3</v>
      </c>
      <c r="L90" s="51">
        <v>479.45</v>
      </c>
      <c r="N90" s="46" t="str">
        <f t="shared" si="10"/>
        <v>EXPORTA FÁCIL STANDARD - 45128DIAMANTE 41.501 a 2.000</v>
      </c>
      <c r="O90" s="50" t="s">
        <v>45</v>
      </c>
      <c r="P90" s="50" t="s">
        <v>38</v>
      </c>
      <c r="Q90" s="51">
        <v>160.65</v>
      </c>
      <c r="R90" s="51">
        <v>191.35</v>
      </c>
      <c r="S90" s="51">
        <v>212.6</v>
      </c>
      <c r="T90" s="51">
        <v>223.25</v>
      </c>
      <c r="U90" s="51">
        <v>288.2</v>
      </c>
      <c r="V90" s="51">
        <v>317.05</v>
      </c>
      <c r="W90" s="51">
        <v>383.65</v>
      </c>
      <c r="Z90" s="66">
        <v>5.67E-2</v>
      </c>
      <c r="AA90" s="50" t="s">
        <v>34</v>
      </c>
      <c r="AB90" s="51">
        <f t="shared" ref="AB90:AH90" si="18">MROUND(AB85*1.0567,"0,05")</f>
        <v>151.5</v>
      </c>
      <c r="AC90" s="51">
        <f t="shared" si="18"/>
        <v>183.75</v>
      </c>
      <c r="AD90" s="51">
        <f t="shared" si="18"/>
        <v>200.4</v>
      </c>
      <c r="AE90" s="51">
        <f t="shared" si="18"/>
        <v>210.5</v>
      </c>
      <c r="AF90" s="51">
        <f t="shared" si="18"/>
        <v>221.45000000000002</v>
      </c>
      <c r="AG90" s="51">
        <f t="shared" si="18"/>
        <v>271.75</v>
      </c>
      <c r="AH90" s="51">
        <f t="shared" si="18"/>
        <v>361.70000000000005</v>
      </c>
      <c r="AJ90" s="46" t="str">
        <f t="shared" si="12"/>
        <v>DOCUMENTO INTERNACIONAL EXPRESSO - 45012INFINITE 71.001 a 1.500</v>
      </c>
      <c r="AK90" s="50" t="s">
        <v>57</v>
      </c>
      <c r="AL90" s="50" t="s">
        <v>39</v>
      </c>
      <c r="AM90" s="51">
        <v>157.80000000000001</v>
      </c>
      <c r="AN90" s="51">
        <v>174.45</v>
      </c>
      <c r="AO90" s="51">
        <v>228.85</v>
      </c>
      <c r="AP90" s="51">
        <v>238.2</v>
      </c>
      <c r="AQ90" s="51">
        <v>344.3</v>
      </c>
      <c r="AR90" s="51">
        <v>382.8</v>
      </c>
      <c r="AS90" s="51">
        <v>508.3</v>
      </c>
      <c r="AU90" s="46" t="str">
        <f t="shared" si="13"/>
        <v>PACKET EXPRESS - 33170DIAMANTE 34.001 a 4.500</v>
      </c>
      <c r="AV90" s="50" t="s">
        <v>43</v>
      </c>
      <c r="AW90" s="50" t="s">
        <v>50</v>
      </c>
      <c r="AX90" s="51">
        <v>64.3</v>
      </c>
      <c r="AZ90" s="46" t="str">
        <f t="shared" si="14"/>
        <v>PACKET STANDARD  - 33162DIAMANTE 41.501 a 2.000</v>
      </c>
      <c r="BA90" s="50" t="s">
        <v>45</v>
      </c>
      <c r="BB90" s="50" t="s">
        <v>38</v>
      </c>
      <c r="BC90" s="51">
        <v>33.92</v>
      </c>
      <c r="BE90" s="46" t="str">
        <f t="shared" si="15"/>
        <v>PACKET NOVAS FAIXAS - 33227DIAMANTE 34.001 a 4.500</v>
      </c>
      <c r="BF90" s="50" t="s">
        <v>43</v>
      </c>
      <c r="BG90" s="50" t="s">
        <v>50</v>
      </c>
      <c r="BH90" s="51">
        <v>46.98</v>
      </c>
      <c r="BJ90" s="46"/>
      <c r="BK90" s="50"/>
      <c r="BL90" s="50"/>
      <c r="BM90" s="51"/>
      <c r="BN90" s="51"/>
      <c r="BO90" s="51"/>
      <c r="BP90" s="51"/>
      <c r="BQ90" s="51"/>
      <c r="BR90" s="51"/>
      <c r="BS90" s="51"/>
    </row>
    <row r="91" spans="3:82" x14ac:dyDescent="0.25">
      <c r="C91" s="46" t="str">
        <f t="shared" si="9"/>
        <v>EXPORTA FÁCIL EXPRESSO - 45110DIAMANTE 42.001 a 2.500</v>
      </c>
      <c r="D91" s="50" t="s">
        <v>45</v>
      </c>
      <c r="E91" s="50" t="s">
        <v>42</v>
      </c>
      <c r="F91" s="51">
        <v>211.1</v>
      </c>
      <c r="G91" s="51">
        <v>218.7</v>
      </c>
      <c r="H91" s="51">
        <v>254.05</v>
      </c>
      <c r="I91" s="51">
        <v>293.55</v>
      </c>
      <c r="J91" s="51">
        <v>378.75</v>
      </c>
      <c r="K91" s="51">
        <v>416.7</v>
      </c>
      <c r="L91" s="51">
        <v>504.2</v>
      </c>
      <c r="N91" s="46" t="str">
        <f t="shared" si="10"/>
        <v>EXPORTA FÁCIL STANDARD - 45128DIAMANTE 42.001 a 2.500</v>
      </c>
      <c r="O91" s="50" t="s">
        <v>45</v>
      </c>
      <c r="P91" s="50" t="s">
        <v>42</v>
      </c>
      <c r="Q91" s="51">
        <v>168.85</v>
      </c>
      <c r="R91" s="51">
        <v>201.25</v>
      </c>
      <c r="S91" s="51">
        <v>223.55</v>
      </c>
      <c r="T91" s="51">
        <v>234.8</v>
      </c>
      <c r="U91" s="51">
        <v>303.05</v>
      </c>
      <c r="V91" s="51">
        <v>333.45</v>
      </c>
      <c r="W91" s="51">
        <v>403.4</v>
      </c>
      <c r="AA91" s="50" t="s">
        <v>38</v>
      </c>
      <c r="AB91" s="51">
        <f t="shared" ref="AB91:AH91" si="19">MROUND(AB86*1.0567,"0,05")</f>
        <v>177.65</v>
      </c>
      <c r="AC91" s="51">
        <f t="shared" si="19"/>
        <v>218</v>
      </c>
      <c r="AD91" s="51">
        <f t="shared" si="19"/>
        <v>229.15</v>
      </c>
      <c r="AE91" s="51">
        <f t="shared" si="19"/>
        <v>233.25</v>
      </c>
      <c r="AF91" s="51">
        <f t="shared" si="19"/>
        <v>257.10000000000002</v>
      </c>
      <c r="AG91" s="51">
        <f t="shared" si="19"/>
        <v>320.25</v>
      </c>
      <c r="AH91" s="51">
        <f t="shared" si="19"/>
        <v>381.5</v>
      </c>
      <c r="AJ91" s="46" t="str">
        <f t="shared" si="12"/>
        <v>DOCUMENTO INTERNACIONAL EXPRESSO - 45012INFINITE 71.501 a 2.000</v>
      </c>
      <c r="AK91" s="50" t="s">
        <v>57</v>
      </c>
      <c r="AL91" s="50" t="s">
        <v>38</v>
      </c>
      <c r="AM91" s="51">
        <v>166.55</v>
      </c>
      <c r="AN91" s="51">
        <v>183.7</v>
      </c>
      <c r="AO91" s="51">
        <v>251.05</v>
      </c>
      <c r="AP91" s="51">
        <v>260.39999999999998</v>
      </c>
      <c r="AQ91" s="51">
        <v>404.85</v>
      </c>
      <c r="AR91" s="51">
        <v>443.3</v>
      </c>
      <c r="AS91" s="51">
        <v>595</v>
      </c>
      <c r="AU91" s="46" t="str">
        <f t="shared" si="13"/>
        <v>PACKET EXPRESS - 33170DIAMANTE 34.501 a 5.000</v>
      </c>
      <c r="AV91" s="50" t="s">
        <v>43</v>
      </c>
      <c r="AW91" s="50" t="s">
        <v>52</v>
      </c>
      <c r="AX91" s="51">
        <v>67.98</v>
      </c>
      <c r="AZ91" s="46" t="str">
        <f t="shared" si="14"/>
        <v>PACKET STANDARD  - 33162DIAMANTE 42.001 a 2.500</v>
      </c>
      <c r="BA91" s="50" t="s">
        <v>45</v>
      </c>
      <c r="BB91" s="50" t="s">
        <v>42</v>
      </c>
      <c r="BC91" s="51">
        <v>36.950000000000003</v>
      </c>
      <c r="BE91" s="46" t="str">
        <f t="shared" si="15"/>
        <v>PACKET NOVAS FAIXAS - 33227DIAMANTE 34.501 a 5.000</v>
      </c>
      <c r="BF91" s="50" t="s">
        <v>43</v>
      </c>
      <c r="BG91" s="50" t="s">
        <v>52</v>
      </c>
      <c r="BH91" s="51">
        <v>49.88</v>
      </c>
      <c r="BJ91" s="46"/>
      <c r="BK91" s="50"/>
      <c r="BL91" s="50"/>
      <c r="BM91" s="51"/>
      <c r="BN91" s="51"/>
      <c r="BO91" s="51"/>
      <c r="BP91" s="51"/>
      <c r="BQ91" s="51"/>
      <c r="BR91" s="51"/>
      <c r="BS91" s="51"/>
    </row>
    <row r="92" spans="3:82" x14ac:dyDescent="0.25">
      <c r="C92" s="46" t="str">
        <f t="shared" si="9"/>
        <v>EXPORTA FÁCIL EXPRESSO - 45110DIAMANTE 42.501 a 3.000</v>
      </c>
      <c r="D92" s="50" t="s">
        <v>45</v>
      </c>
      <c r="E92" s="50" t="s">
        <v>44</v>
      </c>
      <c r="F92" s="51">
        <v>221.4</v>
      </c>
      <c r="G92" s="51">
        <v>229.5</v>
      </c>
      <c r="H92" s="51">
        <v>266.45</v>
      </c>
      <c r="I92" s="51">
        <v>307.8</v>
      </c>
      <c r="J92" s="51">
        <v>397.25</v>
      </c>
      <c r="K92" s="51">
        <v>437.2</v>
      </c>
      <c r="L92" s="51">
        <v>528.95000000000005</v>
      </c>
      <c r="N92" s="46" t="str">
        <f t="shared" si="10"/>
        <v>EXPORTA FÁCIL STANDARD - 45128DIAMANTE 42.501 a 3.000</v>
      </c>
      <c r="O92" s="50" t="s">
        <v>45</v>
      </c>
      <c r="P92" s="50" t="s">
        <v>44</v>
      </c>
      <c r="Q92" s="51">
        <v>177.15</v>
      </c>
      <c r="R92" s="51">
        <v>211.15</v>
      </c>
      <c r="S92" s="51">
        <v>234.55</v>
      </c>
      <c r="T92" s="51">
        <v>246.3</v>
      </c>
      <c r="U92" s="51">
        <v>317.89999999999998</v>
      </c>
      <c r="V92" s="51">
        <v>349.7</v>
      </c>
      <c r="W92" s="51">
        <v>423.15</v>
      </c>
      <c r="AJ92" s="46" t="str">
        <f t="shared" si="12"/>
        <v>DOCUMENTO INTERNACIONAL EXPRESSO - 45012 Peso (g)</v>
      </c>
      <c r="AK92" s="43"/>
      <c r="AL92" s="43" t="s">
        <v>12</v>
      </c>
      <c r="AM92" s="49" t="s">
        <v>13</v>
      </c>
      <c r="AN92" s="49" t="s">
        <v>14</v>
      </c>
      <c r="AO92" s="49" t="s">
        <v>15</v>
      </c>
      <c r="AP92" s="49" t="s">
        <v>16</v>
      </c>
      <c r="AQ92" s="49" t="s">
        <v>17</v>
      </c>
      <c r="AR92" s="49" t="s">
        <v>18</v>
      </c>
      <c r="AS92" s="49" t="s">
        <v>19</v>
      </c>
      <c r="AU92" s="46" t="str">
        <f t="shared" si="13"/>
        <v>PACKET EXPRESS - 33170DIAMANTE 31/2 Kg Adicional</v>
      </c>
      <c r="AV92" s="50" t="s">
        <v>43</v>
      </c>
      <c r="AW92" s="50" t="s">
        <v>54</v>
      </c>
      <c r="AX92" s="51">
        <v>3.68</v>
      </c>
      <c r="AZ92" s="46" t="str">
        <f t="shared" si="14"/>
        <v>PACKET STANDARD  - 33162DIAMANTE 42.501 a 3.000</v>
      </c>
      <c r="BA92" s="50" t="s">
        <v>45</v>
      </c>
      <c r="BB92" s="50" t="s">
        <v>44</v>
      </c>
      <c r="BC92" s="51">
        <v>39.99</v>
      </c>
      <c r="BE92" s="46" t="str">
        <f t="shared" si="15"/>
        <v>PACKET NOVAS FAIXAS - 33227DIAMANTE 31/2 Kg Adicional</v>
      </c>
      <c r="BF92" s="50" t="s">
        <v>43</v>
      </c>
      <c r="BG92" s="50" t="s">
        <v>54</v>
      </c>
      <c r="BH92" s="51">
        <v>2.91</v>
      </c>
      <c r="BJ92" s="46"/>
      <c r="BK92" s="50"/>
      <c r="BL92" s="50"/>
      <c r="BM92" s="51"/>
      <c r="BN92" s="51"/>
      <c r="BO92" s="51"/>
      <c r="BP92" s="51"/>
      <c r="BQ92" s="51"/>
      <c r="BR92" s="51"/>
      <c r="BS92" s="51"/>
    </row>
    <row r="93" spans="3:82" x14ac:dyDescent="0.25">
      <c r="C93" s="46" t="str">
        <f t="shared" si="9"/>
        <v>EXPORTA FÁCIL EXPRESSO - 45110DIAMANTE 43.001 a 3.500</v>
      </c>
      <c r="D93" s="50" t="s">
        <v>45</v>
      </c>
      <c r="E93" s="50" t="s">
        <v>46</v>
      </c>
      <c r="F93" s="51">
        <v>231.8</v>
      </c>
      <c r="G93" s="51">
        <v>240.25</v>
      </c>
      <c r="H93" s="51">
        <v>279.05</v>
      </c>
      <c r="I93" s="51">
        <v>322.39999999999998</v>
      </c>
      <c r="J93" s="51">
        <v>415.95</v>
      </c>
      <c r="K93" s="51">
        <v>457.8</v>
      </c>
      <c r="L93" s="51">
        <v>553.85</v>
      </c>
      <c r="N93" s="46" t="str">
        <f t="shared" si="10"/>
        <v>EXPORTA FÁCIL STANDARD - 45128DIAMANTE 43.001 a 3.500</v>
      </c>
      <c r="O93" s="50" t="s">
        <v>45</v>
      </c>
      <c r="P93" s="50" t="s">
        <v>46</v>
      </c>
      <c r="Q93" s="51">
        <v>185.55</v>
      </c>
      <c r="R93" s="51">
        <v>221</v>
      </c>
      <c r="S93" s="51">
        <v>245.5</v>
      </c>
      <c r="T93" s="51">
        <v>257.89999999999998</v>
      </c>
      <c r="U93" s="51">
        <v>332.8</v>
      </c>
      <c r="V93" s="51">
        <v>366.25</v>
      </c>
      <c r="W93" s="51">
        <v>443.05</v>
      </c>
      <c r="AJ93" s="46" t="str">
        <f t="shared" si="12"/>
        <v>DOCUMENTO INTERNACIONAL EXPRESSO - 45012INFINITE 80 a 250</v>
      </c>
      <c r="AK93" s="50" t="s">
        <v>58</v>
      </c>
      <c r="AL93" s="50" t="s">
        <v>23</v>
      </c>
      <c r="AM93" s="51">
        <v>134.19999999999999</v>
      </c>
      <c r="AN93" s="51">
        <v>150</v>
      </c>
      <c r="AO93" s="51">
        <v>171.15</v>
      </c>
      <c r="AP93" s="51">
        <v>180.5</v>
      </c>
      <c r="AQ93" s="51">
        <v>190.1</v>
      </c>
      <c r="AR93" s="51">
        <v>228.6</v>
      </c>
      <c r="AS93" s="51">
        <v>288.39999999999998</v>
      </c>
      <c r="AU93" s="46" t="str">
        <f t="shared" si="13"/>
        <v>PACKET EXPRESS - 33170 Peso (g)</v>
      </c>
      <c r="AV93" s="43"/>
      <c r="AW93" s="43" t="s">
        <v>12</v>
      </c>
      <c r="AX93" s="49" t="s">
        <v>20</v>
      </c>
      <c r="AZ93" s="46" t="str">
        <f t="shared" si="14"/>
        <v>PACKET STANDARD  - 33162DIAMANTE 43.001 a 3.500</v>
      </c>
      <c r="BA93" s="50" t="s">
        <v>45</v>
      </c>
      <c r="BB93" s="50" t="s">
        <v>46</v>
      </c>
      <c r="BC93" s="51">
        <v>43.03</v>
      </c>
      <c r="BE93" s="46" t="str">
        <f t="shared" si="15"/>
        <v>PACKET NOVAS FAIXAS - 33227 Peso (g)</v>
      </c>
      <c r="BF93" s="43"/>
      <c r="BG93" s="43" t="s">
        <v>12</v>
      </c>
      <c r="BH93" s="49" t="s">
        <v>20</v>
      </c>
      <c r="BJ93" s="46"/>
      <c r="BK93" s="50"/>
      <c r="BL93" s="50"/>
      <c r="BM93" s="51"/>
      <c r="BN93" s="51"/>
      <c r="BO93" s="51"/>
      <c r="BP93" s="51"/>
      <c r="BQ93" s="51"/>
      <c r="BR93" s="51"/>
      <c r="BS93" s="51"/>
    </row>
    <row r="94" spans="3:82" x14ac:dyDescent="0.25">
      <c r="C94" s="46" t="str">
        <f t="shared" si="9"/>
        <v>EXPORTA FÁCIL EXPRESSO - 45110DIAMANTE 43.501 a 4.000</v>
      </c>
      <c r="D94" s="50" t="s">
        <v>45</v>
      </c>
      <c r="E94" s="50" t="s">
        <v>48</v>
      </c>
      <c r="F94" s="51">
        <v>242.2</v>
      </c>
      <c r="G94" s="51">
        <v>251</v>
      </c>
      <c r="H94" s="51">
        <v>291.45</v>
      </c>
      <c r="I94" s="51">
        <v>336.75</v>
      </c>
      <c r="J94" s="51">
        <v>434.6</v>
      </c>
      <c r="K94" s="51">
        <v>478.2</v>
      </c>
      <c r="L94" s="51">
        <v>578.54999999999995</v>
      </c>
      <c r="N94" s="46" t="str">
        <f t="shared" si="10"/>
        <v>EXPORTA FÁCIL STANDARD - 45128DIAMANTE 43.501 a 4.000</v>
      </c>
      <c r="O94" s="50" t="s">
        <v>45</v>
      </c>
      <c r="P94" s="50" t="s">
        <v>48</v>
      </c>
      <c r="Q94" s="51">
        <v>193.8</v>
      </c>
      <c r="R94" s="51">
        <v>230.9</v>
      </c>
      <c r="S94" s="51">
        <v>256.45</v>
      </c>
      <c r="T94" s="51">
        <v>269.45</v>
      </c>
      <c r="U94" s="51">
        <v>347.65</v>
      </c>
      <c r="V94" s="51">
        <v>382.5</v>
      </c>
      <c r="W94" s="51">
        <v>462.85</v>
      </c>
      <c r="AJ94" s="46" t="str">
        <f t="shared" si="12"/>
        <v>DOCUMENTO INTERNACIONAL EXPRESSO - 45012INFINITE 8251 a 500</v>
      </c>
      <c r="AK94" s="50" t="s">
        <v>58</v>
      </c>
      <c r="AL94" s="50" t="s">
        <v>29</v>
      </c>
      <c r="AM94" s="51">
        <v>138.5</v>
      </c>
      <c r="AN94" s="51">
        <v>154.6</v>
      </c>
      <c r="AO94" s="51">
        <v>182.3</v>
      </c>
      <c r="AP94" s="51">
        <v>191.65</v>
      </c>
      <c r="AQ94" s="51">
        <v>220.45</v>
      </c>
      <c r="AR94" s="51">
        <v>258.89999999999998</v>
      </c>
      <c r="AS94" s="51">
        <v>331.8</v>
      </c>
      <c r="AU94" s="46" t="str">
        <f t="shared" si="13"/>
        <v>PACKET EXPRESS - 33170DIAMANTE 40 a 300</v>
      </c>
      <c r="AV94" s="50" t="s">
        <v>45</v>
      </c>
      <c r="AW94" s="50" t="s">
        <v>24</v>
      </c>
      <c r="AX94" s="51">
        <v>33.04</v>
      </c>
      <c r="AZ94" s="46" t="str">
        <f t="shared" si="14"/>
        <v>PACKET STANDARD  - 33162DIAMANTE 43.501 a 4.000</v>
      </c>
      <c r="BA94" s="50" t="s">
        <v>45</v>
      </c>
      <c r="BB94" s="50" t="s">
        <v>48</v>
      </c>
      <c r="BC94" s="51">
        <v>46.06</v>
      </c>
      <c r="BE94" s="46" t="str">
        <f t="shared" si="15"/>
        <v>PACKET NOVAS FAIXAS - 33227DIAMANTE 40 a 200</v>
      </c>
      <c r="BF94" s="50" t="s">
        <v>45</v>
      </c>
      <c r="BG94" s="50" t="s">
        <v>25</v>
      </c>
      <c r="BH94" s="51">
        <v>15.83</v>
      </c>
      <c r="BJ94" s="46"/>
      <c r="BK94" s="50"/>
      <c r="BL94" s="50"/>
      <c r="BM94" s="51"/>
      <c r="BN94" s="51"/>
      <c r="BO94" s="51"/>
      <c r="BP94" s="51"/>
      <c r="BQ94" s="51"/>
      <c r="BR94" s="51"/>
      <c r="BS94" s="51"/>
    </row>
    <row r="95" spans="3:82" x14ac:dyDescent="0.25">
      <c r="C95" s="46" t="str">
        <f t="shared" si="9"/>
        <v>EXPORTA FÁCIL EXPRESSO - 45110DIAMANTE 44.001 a 4.500</v>
      </c>
      <c r="D95" s="50" t="s">
        <v>45</v>
      </c>
      <c r="E95" s="50" t="s">
        <v>50</v>
      </c>
      <c r="F95" s="51">
        <v>261.95</v>
      </c>
      <c r="G95" s="51">
        <v>274.35000000000002</v>
      </c>
      <c r="H95" s="51">
        <v>316.60000000000002</v>
      </c>
      <c r="I95" s="51">
        <v>363.75</v>
      </c>
      <c r="J95" s="51">
        <v>469.65</v>
      </c>
      <c r="K95" s="51">
        <v>516.85</v>
      </c>
      <c r="L95" s="51">
        <v>625.29999999999995</v>
      </c>
      <c r="N95" s="46" t="str">
        <f t="shared" si="10"/>
        <v>EXPORTA FÁCIL STANDARD - 45128DIAMANTE 44.001 a 4.500</v>
      </c>
      <c r="O95" s="50" t="s">
        <v>45</v>
      </c>
      <c r="P95" s="50" t="s">
        <v>50</v>
      </c>
      <c r="Q95" s="51">
        <v>208.2</v>
      </c>
      <c r="R95" s="51">
        <v>248</v>
      </c>
      <c r="S95" s="51">
        <v>275.35000000000002</v>
      </c>
      <c r="T95" s="51">
        <v>290.10000000000002</v>
      </c>
      <c r="U95" s="51">
        <v>372.85</v>
      </c>
      <c r="V95" s="51">
        <v>410.4</v>
      </c>
      <c r="W95" s="51">
        <v>496.95</v>
      </c>
      <c r="AJ95" s="46" t="str">
        <f t="shared" si="12"/>
        <v>DOCUMENTO INTERNACIONAL EXPRESSO - 45012INFINITE 8501 a 1.000</v>
      </c>
      <c r="AK95" s="50" t="s">
        <v>58</v>
      </c>
      <c r="AL95" s="50" t="s">
        <v>35</v>
      </c>
      <c r="AM95" s="51">
        <v>147.19999999999999</v>
      </c>
      <c r="AN95" s="51">
        <v>163.95</v>
      </c>
      <c r="AO95" s="51">
        <v>204.5</v>
      </c>
      <c r="AP95" s="51">
        <v>213.85</v>
      </c>
      <c r="AQ95" s="51">
        <v>280.89999999999998</v>
      </c>
      <c r="AR95" s="51">
        <v>319.39999999999998</v>
      </c>
      <c r="AS95" s="51">
        <v>418.5</v>
      </c>
      <c r="AU95" s="46" t="str">
        <f t="shared" si="13"/>
        <v>PACKET EXPRESS - 33170DIAMANTE 4301 a 500</v>
      </c>
      <c r="AV95" s="50" t="s">
        <v>45</v>
      </c>
      <c r="AW95" s="50" t="s">
        <v>30</v>
      </c>
      <c r="AX95" s="51">
        <v>34.49</v>
      </c>
      <c r="AZ95" s="46" t="str">
        <f t="shared" si="14"/>
        <v>PACKET STANDARD  - 33162DIAMANTE 44.001 a 4.500</v>
      </c>
      <c r="BA95" s="50" t="s">
        <v>45</v>
      </c>
      <c r="BB95" s="50" t="s">
        <v>50</v>
      </c>
      <c r="BC95" s="51">
        <v>49.09</v>
      </c>
      <c r="BE95" s="46" t="str">
        <f t="shared" si="15"/>
        <v>PACKET NOVAS FAIXAS - 33227DIAMANTE 4201 a 500</v>
      </c>
      <c r="BF95" s="50" t="s">
        <v>45</v>
      </c>
      <c r="BG95" s="50" t="s">
        <v>31</v>
      </c>
      <c r="BH95" s="51">
        <v>23.45</v>
      </c>
      <c r="BJ95" s="46"/>
      <c r="BK95" s="50"/>
      <c r="BL95" s="50"/>
      <c r="BM95" s="51"/>
      <c r="BN95" s="51"/>
      <c r="BO95" s="51"/>
      <c r="BP95" s="51"/>
      <c r="BQ95" s="51"/>
      <c r="BR95" s="51"/>
      <c r="BS95" s="51"/>
    </row>
    <row r="96" spans="3:82" x14ac:dyDescent="0.25">
      <c r="C96" s="46" t="str">
        <f t="shared" si="9"/>
        <v>EXPORTA FÁCIL EXPRESSO - 45110DIAMANTE 44.501 a 5.000</v>
      </c>
      <c r="D96" s="50" t="s">
        <v>45</v>
      </c>
      <c r="E96" s="50" t="s">
        <v>52</v>
      </c>
      <c r="F96" s="51">
        <v>281.7</v>
      </c>
      <c r="G96" s="51">
        <v>297.75</v>
      </c>
      <c r="H96" s="51">
        <v>341.8</v>
      </c>
      <c r="I96" s="51">
        <v>390.7</v>
      </c>
      <c r="J96" s="51">
        <v>504.7</v>
      </c>
      <c r="K96" s="51">
        <v>555.54999999999995</v>
      </c>
      <c r="L96" s="51">
        <v>672.05</v>
      </c>
      <c r="N96" s="46" t="str">
        <f t="shared" si="10"/>
        <v>EXPORTA FÁCIL STANDARD - 45128DIAMANTE 44.501 a 5.000</v>
      </c>
      <c r="O96" s="50" t="s">
        <v>45</v>
      </c>
      <c r="P96" s="50" t="s">
        <v>52</v>
      </c>
      <c r="Q96" s="51">
        <v>222.55</v>
      </c>
      <c r="R96" s="51">
        <v>265.10000000000002</v>
      </c>
      <c r="S96" s="51">
        <v>294.25</v>
      </c>
      <c r="T96" s="51">
        <v>310.8</v>
      </c>
      <c r="U96" s="51">
        <v>398</v>
      </c>
      <c r="V96" s="51">
        <v>438.3</v>
      </c>
      <c r="W96" s="51">
        <v>531.15</v>
      </c>
      <c r="AJ96" s="46" t="str">
        <f t="shared" si="12"/>
        <v>DOCUMENTO INTERNACIONAL EXPRESSO - 45012INFINITE 81.001 a 1.500</v>
      </c>
      <c r="AK96" s="50" t="s">
        <v>58</v>
      </c>
      <c r="AL96" s="50" t="s">
        <v>39</v>
      </c>
      <c r="AM96" s="51">
        <v>157.80000000000001</v>
      </c>
      <c r="AN96" s="51">
        <v>174.45</v>
      </c>
      <c r="AO96" s="51">
        <v>228.85</v>
      </c>
      <c r="AP96" s="51">
        <v>238.2</v>
      </c>
      <c r="AQ96" s="51">
        <v>344.3</v>
      </c>
      <c r="AR96" s="51">
        <v>382.8</v>
      </c>
      <c r="AS96" s="51">
        <v>508.3</v>
      </c>
      <c r="AU96" s="46" t="str">
        <f t="shared" si="13"/>
        <v>PACKET EXPRESS - 33170DIAMANTE 4501 a 1000</v>
      </c>
      <c r="AV96" s="50" t="s">
        <v>45</v>
      </c>
      <c r="AW96" s="50" t="s">
        <v>28</v>
      </c>
      <c r="AX96" s="51">
        <v>38.11</v>
      </c>
      <c r="AZ96" s="46" t="str">
        <f t="shared" si="14"/>
        <v>PACKET STANDARD  - 33162DIAMANTE 44.501 a 5.000</v>
      </c>
      <c r="BA96" s="50" t="s">
        <v>45</v>
      </c>
      <c r="BB96" s="50" t="s">
        <v>52</v>
      </c>
      <c r="BC96" s="51">
        <v>52.14</v>
      </c>
      <c r="BE96" s="46" t="str">
        <f t="shared" si="15"/>
        <v>PACKET NOVAS FAIXAS - 33227DIAMANTE 4501 a 1000</v>
      </c>
      <c r="BF96" s="50" t="s">
        <v>45</v>
      </c>
      <c r="BG96" s="50" t="s">
        <v>28</v>
      </c>
      <c r="BH96" s="51">
        <v>26.32</v>
      </c>
      <c r="BJ96" s="46"/>
      <c r="BK96" s="50"/>
      <c r="BL96" s="50"/>
      <c r="BM96" s="51"/>
      <c r="BN96" s="51"/>
      <c r="BO96" s="51"/>
      <c r="BP96" s="51"/>
      <c r="BQ96" s="51"/>
      <c r="BR96" s="51"/>
      <c r="BS96" s="51"/>
    </row>
    <row r="97" spans="3:71" x14ac:dyDescent="0.25">
      <c r="C97" s="46" t="str">
        <f t="shared" si="9"/>
        <v>EXPORTA FÁCIL EXPRESSO - 45110DIAMANTE 41/2 Kg Adicional</v>
      </c>
      <c r="D97" s="50" t="s">
        <v>45</v>
      </c>
      <c r="E97" s="50" t="s">
        <v>54</v>
      </c>
      <c r="F97" s="51">
        <v>19.8</v>
      </c>
      <c r="G97" s="51">
        <v>23.4</v>
      </c>
      <c r="H97" s="51">
        <v>25.2</v>
      </c>
      <c r="I97" s="51">
        <v>27</v>
      </c>
      <c r="J97" s="51">
        <v>35.1</v>
      </c>
      <c r="K97" s="51">
        <v>38.700000000000003</v>
      </c>
      <c r="L97" s="51">
        <v>46.75</v>
      </c>
      <c r="N97" s="46" t="str">
        <f t="shared" si="10"/>
        <v>EXPORTA FÁCIL STANDARD - 45128DIAMANTE 41/2 Kg Adicional</v>
      </c>
      <c r="O97" s="50" t="s">
        <v>45</v>
      </c>
      <c r="P97" s="50" t="s">
        <v>54</v>
      </c>
      <c r="Q97" s="51">
        <v>14.45</v>
      </c>
      <c r="R97" s="51">
        <v>17.100000000000001</v>
      </c>
      <c r="S97" s="51">
        <v>18.899999999999999</v>
      </c>
      <c r="T97" s="51">
        <v>20.7</v>
      </c>
      <c r="U97" s="51">
        <v>25.2</v>
      </c>
      <c r="V97" s="51">
        <v>27.9</v>
      </c>
      <c r="W97" s="51">
        <v>34.200000000000003</v>
      </c>
      <c r="AJ97" s="46" t="str">
        <f t="shared" si="12"/>
        <v>DOCUMENTO INTERNACIONAL EXPRESSO - 45012INFINITE 81.501 a 2.000</v>
      </c>
      <c r="AK97" s="50" t="s">
        <v>58</v>
      </c>
      <c r="AL97" s="50" t="s">
        <v>38</v>
      </c>
      <c r="AM97" s="51">
        <v>166.55</v>
      </c>
      <c r="AN97" s="51">
        <v>183.7</v>
      </c>
      <c r="AO97" s="51">
        <v>251.05</v>
      </c>
      <c r="AP97" s="51">
        <v>260.39999999999998</v>
      </c>
      <c r="AQ97" s="51">
        <v>404.85</v>
      </c>
      <c r="AR97" s="51">
        <v>443.3</v>
      </c>
      <c r="AS97" s="51">
        <v>595</v>
      </c>
      <c r="AU97" s="46" t="str">
        <f t="shared" si="13"/>
        <v>PACKET EXPRESS - 33170DIAMANTE 41001 a 1.500</v>
      </c>
      <c r="AV97" s="50" t="s">
        <v>45</v>
      </c>
      <c r="AW97" s="50" t="s">
        <v>34</v>
      </c>
      <c r="AX97" s="51">
        <v>41.75</v>
      </c>
      <c r="AZ97" s="46" t="str">
        <f t="shared" si="14"/>
        <v>PACKET STANDARD  - 33162DIAMANTE 41/2 Kg Adicional</v>
      </c>
      <c r="BA97" s="50" t="s">
        <v>45</v>
      </c>
      <c r="BB97" s="50" t="s">
        <v>54</v>
      </c>
      <c r="BC97" s="51">
        <v>3.03</v>
      </c>
      <c r="BE97" s="46" t="str">
        <f t="shared" si="15"/>
        <v>PACKET NOVAS FAIXAS - 33227DIAMANTE 41001 a 1.500</v>
      </c>
      <c r="BF97" s="50" t="s">
        <v>45</v>
      </c>
      <c r="BG97" s="50" t="s">
        <v>34</v>
      </c>
      <c r="BH97" s="51">
        <v>29.19</v>
      </c>
      <c r="BJ97" s="46"/>
      <c r="BK97" s="50"/>
      <c r="BL97" s="50"/>
      <c r="BM97" s="51"/>
      <c r="BN97" s="51"/>
      <c r="BO97" s="51"/>
      <c r="BP97" s="51"/>
      <c r="BQ97" s="51"/>
      <c r="BR97" s="51"/>
      <c r="BS97" s="51"/>
    </row>
    <row r="98" spans="3:71" x14ac:dyDescent="0.25">
      <c r="C98" s="46" t="str">
        <f t="shared" si="9"/>
        <v>EXPORTA FÁCIL EXPRESSO - 45110 Peso (g)</v>
      </c>
      <c r="D98" s="43"/>
      <c r="E98" s="43" t="s">
        <v>12</v>
      </c>
      <c r="F98" s="49" t="s">
        <v>13</v>
      </c>
      <c r="G98" s="49" t="s">
        <v>14</v>
      </c>
      <c r="H98" s="49" t="s">
        <v>15</v>
      </c>
      <c r="I98" s="49" t="s">
        <v>16</v>
      </c>
      <c r="J98" s="49" t="s">
        <v>17</v>
      </c>
      <c r="K98" s="49" t="s">
        <v>18</v>
      </c>
      <c r="L98" s="49" t="s">
        <v>19</v>
      </c>
      <c r="N98" s="46" t="str">
        <f t="shared" si="10"/>
        <v>EXPORTA FÁCIL STANDARD - 45128 Peso (g)</v>
      </c>
      <c r="O98" s="43"/>
      <c r="P98" s="43" t="s">
        <v>12</v>
      </c>
      <c r="Q98" s="49" t="s">
        <v>13</v>
      </c>
      <c r="R98" s="49" t="s">
        <v>14</v>
      </c>
      <c r="S98" s="49" t="s">
        <v>15</v>
      </c>
      <c r="T98" s="49" t="s">
        <v>16</v>
      </c>
      <c r="U98" s="49" t="s">
        <v>17</v>
      </c>
      <c r="V98" s="49" t="s">
        <v>18</v>
      </c>
      <c r="W98" s="49" t="s">
        <v>19</v>
      </c>
      <c r="AU98" s="46" t="str">
        <f t="shared" si="13"/>
        <v>PACKET EXPRESS - 33170DIAMANTE 41.501 a 2.000</v>
      </c>
      <c r="AV98" s="50" t="s">
        <v>45</v>
      </c>
      <c r="AW98" s="50" t="s">
        <v>38</v>
      </c>
      <c r="AX98" s="51">
        <v>45.37</v>
      </c>
      <c r="AZ98" s="46" t="str">
        <f t="shared" si="14"/>
        <v>PACKET STANDARD  - 33162 Peso (g)</v>
      </c>
      <c r="BA98" s="43"/>
      <c r="BB98" s="43" t="s">
        <v>12</v>
      </c>
      <c r="BC98" s="49" t="s">
        <v>20</v>
      </c>
      <c r="BE98" s="46" t="str">
        <f t="shared" si="15"/>
        <v>PACKET NOVAS FAIXAS - 33227DIAMANTE 41.501 a 2.000</v>
      </c>
      <c r="BF98" s="50" t="s">
        <v>45</v>
      </c>
      <c r="BG98" s="50" t="s">
        <v>38</v>
      </c>
      <c r="BH98" s="51">
        <v>32.06</v>
      </c>
      <c r="BJ98" s="46"/>
      <c r="BK98" s="43"/>
      <c r="BL98" s="43"/>
      <c r="BM98" s="49"/>
      <c r="BN98" s="49"/>
      <c r="BO98" s="49"/>
      <c r="BP98" s="49"/>
      <c r="BQ98" s="49"/>
      <c r="BR98" s="49"/>
      <c r="BS98" s="49"/>
    </row>
    <row r="99" spans="3:71" x14ac:dyDescent="0.25">
      <c r="C99" s="46" t="str">
        <f t="shared" si="9"/>
        <v>EXPORTA FÁCIL EXPRESSO - 45110INFINITE 10 a 500</v>
      </c>
      <c r="D99" s="50" t="s">
        <v>47</v>
      </c>
      <c r="E99" s="50" t="s">
        <v>22</v>
      </c>
      <c r="F99" s="51">
        <v>169.6</v>
      </c>
      <c r="G99" s="51">
        <v>175.8</v>
      </c>
      <c r="H99" s="51">
        <v>204.15</v>
      </c>
      <c r="I99" s="51">
        <v>235.85</v>
      </c>
      <c r="J99" s="51">
        <v>304.39999999999998</v>
      </c>
      <c r="K99" s="51">
        <v>334.9</v>
      </c>
      <c r="L99" s="51">
        <v>405.15</v>
      </c>
      <c r="N99" s="46" t="str">
        <f t="shared" si="10"/>
        <v>EXPORTA FÁCIL STANDARD - 45128INFINITE 10 a 500</v>
      </c>
      <c r="O99" s="50" t="s">
        <v>47</v>
      </c>
      <c r="P99" s="50" t="s">
        <v>22</v>
      </c>
      <c r="Q99" s="51">
        <v>135.69999999999999</v>
      </c>
      <c r="R99" s="51">
        <v>161.69999999999999</v>
      </c>
      <c r="S99" s="51">
        <v>179.65</v>
      </c>
      <c r="T99" s="51">
        <v>188.7</v>
      </c>
      <c r="U99" s="51">
        <v>243.5</v>
      </c>
      <c r="V99" s="51">
        <v>268</v>
      </c>
      <c r="W99" s="51">
        <v>324.14999999999998</v>
      </c>
      <c r="AL99"/>
      <c r="AM99" t="s">
        <v>59</v>
      </c>
      <c r="AN99" t="s">
        <v>60</v>
      </c>
      <c r="AO99" t="s">
        <v>61</v>
      </c>
      <c r="AP99" t="s">
        <v>62</v>
      </c>
      <c r="AQ99" t="s">
        <v>63</v>
      </c>
      <c r="AR99" t="s">
        <v>64</v>
      </c>
      <c r="AS99" t="s">
        <v>65</v>
      </c>
      <c r="AU99" s="46" t="str">
        <f t="shared" si="13"/>
        <v>PACKET EXPRESS - 33170DIAMANTE 42.001 a 2.500</v>
      </c>
      <c r="AV99" s="50" t="s">
        <v>45</v>
      </c>
      <c r="AW99" s="50" t="s">
        <v>42</v>
      </c>
      <c r="AX99" s="51">
        <v>49</v>
      </c>
      <c r="AZ99" s="46" t="str">
        <f t="shared" si="14"/>
        <v>PACKET STANDARD  - 33162INFINITE 10 a 500</v>
      </c>
      <c r="BA99" s="50" t="s">
        <v>47</v>
      </c>
      <c r="BB99" s="50" t="s">
        <v>22</v>
      </c>
      <c r="BC99" s="51">
        <v>24.2</v>
      </c>
      <c r="BE99" s="46" t="str">
        <f t="shared" si="15"/>
        <v>PACKET NOVAS FAIXAS - 33227DIAMANTE 42.001 a 2.500</v>
      </c>
      <c r="BF99" s="50" t="s">
        <v>45</v>
      </c>
      <c r="BG99" s="50" t="s">
        <v>42</v>
      </c>
      <c r="BH99" s="51">
        <v>34.93</v>
      </c>
      <c r="BJ99" s="46"/>
      <c r="BK99" s="50"/>
      <c r="BL99" s="50"/>
      <c r="BM99" s="51"/>
      <c r="BN99" s="51"/>
      <c r="BO99" s="51"/>
      <c r="BP99" s="51"/>
      <c r="BQ99" s="51"/>
      <c r="BR99" s="51"/>
      <c r="BS99" s="51"/>
    </row>
    <row r="100" spans="3:71" x14ac:dyDescent="0.25">
      <c r="C100" s="46" t="str">
        <f t="shared" si="9"/>
        <v>EXPORTA FÁCIL EXPRESSO - 45110INFINITE 1501 a 1000</v>
      </c>
      <c r="D100" s="50" t="s">
        <v>47</v>
      </c>
      <c r="E100" s="50" t="s">
        <v>28</v>
      </c>
      <c r="F100" s="51">
        <v>179.95</v>
      </c>
      <c r="G100" s="51">
        <v>186.5</v>
      </c>
      <c r="H100" s="51">
        <v>216.55</v>
      </c>
      <c r="I100" s="51">
        <v>250.25</v>
      </c>
      <c r="J100" s="51">
        <v>322.89999999999998</v>
      </c>
      <c r="K100" s="51">
        <v>355.3</v>
      </c>
      <c r="L100" s="51">
        <v>429.9</v>
      </c>
      <c r="N100" s="46" t="str">
        <f t="shared" si="10"/>
        <v>EXPORTA FÁCIL STANDARD - 45128INFINITE 1501 a 1000</v>
      </c>
      <c r="O100" s="50" t="s">
        <v>47</v>
      </c>
      <c r="P100" s="50" t="s">
        <v>28</v>
      </c>
      <c r="Q100" s="51">
        <v>143.94999999999999</v>
      </c>
      <c r="R100" s="51">
        <v>171.6</v>
      </c>
      <c r="S100" s="51">
        <v>190.55</v>
      </c>
      <c r="T100" s="51">
        <v>200.2</v>
      </c>
      <c r="U100" s="51">
        <v>258.35000000000002</v>
      </c>
      <c r="V100" s="51">
        <v>284.25</v>
      </c>
      <c r="W100" s="51">
        <v>343.95</v>
      </c>
      <c r="AL100" t="s">
        <v>66</v>
      </c>
      <c r="AM100" s="67">
        <v>157.85</v>
      </c>
      <c r="AN100" s="67">
        <v>176.45</v>
      </c>
      <c r="AO100" s="67">
        <v>201.3</v>
      </c>
      <c r="AP100" s="67">
        <v>212.3</v>
      </c>
      <c r="AQ100" s="67">
        <v>223.65</v>
      </c>
      <c r="AR100" s="67">
        <v>268.89999999999998</v>
      </c>
      <c r="AS100" s="67">
        <v>339.25</v>
      </c>
      <c r="AU100" s="46" t="str">
        <f t="shared" si="13"/>
        <v>PACKET EXPRESS - 33170DIAMANTE 42.501 a 3.000</v>
      </c>
      <c r="AV100" s="50" t="s">
        <v>45</v>
      </c>
      <c r="AW100" s="50" t="s">
        <v>44</v>
      </c>
      <c r="AX100" s="51">
        <v>52.64</v>
      </c>
      <c r="AZ100" s="46" t="str">
        <f t="shared" si="14"/>
        <v>PACKET STANDARD  - 33162INFINITE 1501 a 1000</v>
      </c>
      <c r="BA100" s="50" t="s">
        <v>47</v>
      </c>
      <c r="BB100" s="50" t="s">
        <v>28</v>
      </c>
      <c r="BC100" s="51">
        <v>27.17</v>
      </c>
      <c r="BE100" s="46" t="str">
        <f t="shared" si="15"/>
        <v>PACKET NOVAS FAIXAS - 33227DIAMANTE 42.501 a 3.000</v>
      </c>
      <c r="BF100" s="50" t="s">
        <v>45</v>
      </c>
      <c r="BG100" s="50" t="s">
        <v>44</v>
      </c>
      <c r="BH100" s="51">
        <v>37.799999999999997</v>
      </c>
      <c r="BJ100" s="46"/>
      <c r="BK100" s="50"/>
      <c r="BL100" s="50"/>
      <c r="BM100" s="51"/>
      <c r="BN100" s="51"/>
      <c r="BO100" s="51"/>
      <c r="BP100" s="51"/>
      <c r="BQ100" s="51"/>
      <c r="BR100" s="51"/>
      <c r="BS100" s="51"/>
    </row>
    <row r="101" spans="3:71" x14ac:dyDescent="0.25">
      <c r="C101" s="46" t="str">
        <f t="shared" si="9"/>
        <v>EXPORTA FÁCIL EXPRESSO - 45110INFINITE 11001 a 1.500</v>
      </c>
      <c r="D101" s="50" t="s">
        <v>47</v>
      </c>
      <c r="E101" s="50" t="s">
        <v>34</v>
      </c>
      <c r="F101" s="51">
        <v>190.3</v>
      </c>
      <c r="G101" s="51">
        <v>197.2</v>
      </c>
      <c r="H101" s="51">
        <v>229.05</v>
      </c>
      <c r="I101" s="51">
        <v>264.55</v>
      </c>
      <c r="J101" s="51">
        <v>341.4</v>
      </c>
      <c r="K101" s="51">
        <v>375.7</v>
      </c>
      <c r="L101" s="51">
        <v>454.55</v>
      </c>
      <c r="N101" s="46" t="str">
        <f t="shared" si="10"/>
        <v>EXPORTA FÁCIL STANDARD - 45128INFINITE 11001 a 1.500</v>
      </c>
      <c r="O101" s="50" t="s">
        <v>47</v>
      </c>
      <c r="P101" s="50" t="s">
        <v>34</v>
      </c>
      <c r="Q101" s="51">
        <v>152.25</v>
      </c>
      <c r="R101" s="51">
        <v>181.45</v>
      </c>
      <c r="S101" s="51">
        <v>201.5</v>
      </c>
      <c r="T101" s="51">
        <v>211.65</v>
      </c>
      <c r="U101" s="51">
        <v>273.2</v>
      </c>
      <c r="V101" s="51">
        <v>300.60000000000002</v>
      </c>
      <c r="W101" s="51">
        <v>363.65</v>
      </c>
      <c r="AL101" t="s">
        <v>67</v>
      </c>
      <c r="AM101" s="67">
        <v>162.9</v>
      </c>
      <c r="AN101" s="67">
        <v>181.85</v>
      </c>
      <c r="AO101" s="67">
        <v>214.45</v>
      </c>
      <c r="AP101" s="67">
        <v>225.45</v>
      </c>
      <c r="AQ101" s="67">
        <v>259.3</v>
      </c>
      <c r="AR101" s="67">
        <v>304.55</v>
      </c>
      <c r="AS101" s="67">
        <v>390.35</v>
      </c>
      <c r="AU101" s="46" t="str">
        <f t="shared" si="13"/>
        <v>PACKET EXPRESS - 33170DIAMANTE 43.001 a 3.500</v>
      </c>
      <c r="AV101" s="50" t="s">
        <v>45</v>
      </c>
      <c r="AW101" s="50" t="s">
        <v>46</v>
      </c>
      <c r="AX101" s="51">
        <v>56.27</v>
      </c>
      <c r="AZ101" s="46" t="str">
        <f t="shared" si="14"/>
        <v>PACKET STANDARD  - 33162INFINITE 11001 a 1.500</v>
      </c>
      <c r="BA101" s="50" t="s">
        <v>47</v>
      </c>
      <c r="BB101" s="50" t="s">
        <v>34</v>
      </c>
      <c r="BC101" s="51">
        <v>30.13</v>
      </c>
      <c r="BE101" s="46" t="str">
        <f t="shared" si="15"/>
        <v>PACKET NOVAS FAIXAS - 33227DIAMANTE 43.001 a 3.500</v>
      </c>
      <c r="BF101" s="50" t="s">
        <v>45</v>
      </c>
      <c r="BG101" s="50" t="s">
        <v>46</v>
      </c>
      <c r="BH101" s="51">
        <v>40.67</v>
      </c>
      <c r="BJ101" s="46"/>
      <c r="BK101" s="50"/>
      <c r="BL101" s="50"/>
      <c r="BM101" s="51"/>
      <c r="BN101" s="51"/>
      <c r="BO101" s="51"/>
      <c r="BP101" s="51"/>
      <c r="BQ101" s="51"/>
      <c r="BR101" s="51"/>
      <c r="BS101" s="51"/>
    </row>
    <row r="102" spans="3:71" x14ac:dyDescent="0.25">
      <c r="C102" s="46" t="str">
        <f t="shared" si="9"/>
        <v>EXPORTA FÁCIL EXPRESSO - 45110INFINITE 11.501 a 2.000</v>
      </c>
      <c r="D102" s="50" t="s">
        <v>47</v>
      </c>
      <c r="E102" s="50" t="s">
        <v>38</v>
      </c>
      <c r="F102" s="51">
        <v>200.7</v>
      </c>
      <c r="G102" s="51">
        <v>208</v>
      </c>
      <c r="H102" s="51">
        <v>241.55</v>
      </c>
      <c r="I102" s="51">
        <v>279.10000000000002</v>
      </c>
      <c r="J102" s="51">
        <v>360.25</v>
      </c>
      <c r="K102" s="51">
        <v>396.3</v>
      </c>
      <c r="L102" s="51">
        <v>479.45</v>
      </c>
      <c r="N102" s="46" t="str">
        <f t="shared" si="10"/>
        <v>EXPORTA FÁCIL STANDARD - 45128INFINITE 11.501 a 2.000</v>
      </c>
      <c r="O102" s="50" t="s">
        <v>47</v>
      </c>
      <c r="P102" s="50" t="s">
        <v>38</v>
      </c>
      <c r="Q102" s="51">
        <v>160.65</v>
      </c>
      <c r="R102" s="51">
        <v>191.35</v>
      </c>
      <c r="S102" s="51">
        <v>212.6</v>
      </c>
      <c r="T102" s="51">
        <v>223.25</v>
      </c>
      <c r="U102" s="51">
        <v>288.2</v>
      </c>
      <c r="V102" s="51">
        <v>317.05</v>
      </c>
      <c r="W102" s="51">
        <v>383.65</v>
      </c>
      <c r="AL102" t="s">
        <v>68</v>
      </c>
      <c r="AM102" s="67">
        <v>173.15</v>
      </c>
      <c r="AN102" s="67">
        <v>192.85</v>
      </c>
      <c r="AO102" s="67">
        <v>240.55</v>
      </c>
      <c r="AP102" s="67">
        <v>251.55</v>
      </c>
      <c r="AQ102" s="67">
        <v>330.45</v>
      </c>
      <c r="AR102" s="67">
        <v>375.75</v>
      </c>
      <c r="AS102" s="67">
        <v>492.3</v>
      </c>
      <c r="AU102" s="46" t="str">
        <f t="shared" si="13"/>
        <v>PACKET EXPRESS - 33170DIAMANTE 43.501 a 4.000</v>
      </c>
      <c r="AV102" s="50" t="s">
        <v>45</v>
      </c>
      <c r="AW102" s="50" t="s">
        <v>48</v>
      </c>
      <c r="AX102" s="51">
        <v>59.9</v>
      </c>
      <c r="AZ102" s="46" t="str">
        <f t="shared" si="14"/>
        <v>PACKET STANDARD  - 33162INFINITE 11.501 a 2.000</v>
      </c>
      <c r="BA102" s="50" t="s">
        <v>47</v>
      </c>
      <c r="BB102" s="50" t="s">
        <v>38</v>
      </c>
      <c r="BC102" s="51">
        <v>33.090000000000003</v>
      </c>
      <c r="BE102" s="46" t="str">
        <f t="shared" si="15"/>
        <v>PACKET NOVAS FAIXAS - 33227DIAMANTE 43.501 a 4.000</v>
      </c>
      <c r="BF102" s="50" t="s">
        <v>45</v>
      </c>
      <c r="BG102" s="50" t="s">
        <v>48</v>
      </c>
      <c r="BH102" s="51">
        <v>43.54</v>
      </c>
      <c r="BJ102" s="46"/>
      <c r="BK102" s="50"/>
      <c r="BL102" s="50"/>
      <c r="BM102" s="51"/>
      <c r="BN102" s="51"/>
      <c r="BO102" s="51"/>
      <c r="BP102" s="51"/>
      <c r="BQ102" s="51"/>
      <c r="BR102" s="51"/>
      <c r="BS102" s="51"/>
    </row>
    <row r="103" spans="3:71" x14ac:dyDescent="0.25">
      <c r="C103" s="46" t="str">
        <f t="shared" si="9"/>
        <v>EXPORTA FÁCIL EXPRESSO - 45110INFINITE 12.001 a 2.500</v>
      </c>
      <c r="D103" s="50" t="s">
        <v>47</v>
      </c>
      <c r="E103" s="50" t="s">
        <v>42</v>
      </c>
      <c r="F103" s="51">
        <v>211.1</v>
      </c>
      <c r="G103" s="51">
        <v>218.7</v>
      </c>
      <c r="H103" s="51">
        <v>254.05</v>
      </c>
      <c r="I103" s="51">
        <v>293.55</v>
      </c>
      <c r="J103" s="51">
        <v>378.75</v>
      </c>
      <c r="K103" s="51">
        <v>416.7</v>
      </c>
      <c r="L103" s="51">
        <v>504.2</v>
      </c>
      <c r="N103" s="46" t="str">
        <f t="shared" si="10"/>
        <v>EXPORTA FÁCIL STANDARD - 45128INFINITE 12.001 a 2.500</v>
      </c>
      <c r="O103" s="50" t="s">
        <v>47</v>
      </c>
      <c r="P103" s="50" t="s">
        <v>42</v>
      </c>
      <c r="Q103" s="51">
        <v>168.85</v>
      </c>
      <c r="R103" s="51">
        <v>201.25</v>
      </c>
      <c r="S103" s="51">
        <v>223.55</v>
      </c>
      <c r="T103" s="51">
        <v>234.8</v>
      </c>
      <c r="U103" s="51">
        <v>303.05</v>
      </c>
      <c r="V103" s="51">
        <v>333.45</v>
      </c>
      <c r="W103" s="51">
        <v>403.4</v>
      </c>
      <c r="AK103" s="66"/>
      <c r="AL103" t="s">
        <v>69</v>
      </c>
      <c r="AM103" s="67">
        <v>185.65</v>
      </c>
      <c r="AN103" s="67">
        <v>205.2</v>
      </c>
      <c r="AO103" s="67">
        <v>269.2</v>
      </c>
      <c r="AP103" s="67">
        <v>280.2</v>
      </c>
      <c r="AQ103" s="67">
        <v>405.05</v>
      </c>
      <c r="AR103" s="67">
        <v>450.35</v>
      </c>
      <c r="AS103" s="67">
        <v>598</v>
      </c>
      <c r="AU103" s="46" t="str">
        <f t="shared" si="13"/>
        <v>PACKET EXPRESS - 33170DIAMANTE 44.001 a 4.500</v>
      </c>
      <c r="AV103" s="50" t="s">
        <v>45</v>
      </c>
      <c r="AW103" s="50" t="s">
        <v>50</v>
      </c>
      <c r="AX103" s="51">
        <v>63.53</v>
      </c>
      <c r="AZ103" s="46" t="str">
        <f t="shared" si="14"/>
        <v>PACKET STANDARD  - 33162INFINITE 12.001 a 2.500</v>
      </c>
      <c r="BA103" s="50" t="s">
        <v>47</v>
      </c>
      <c r="BB103" s="50" t="s">
        <v>42</v>
      </c>
      <c r="BC103" s="51">
        <v>36.049999999999997</v>
      </c>
      <c r="BE103" s="46" t="str">
        <f t="shared" si="15"/>
        <v>PACKET NOVAS FAIXAS - 33227DIAMANTE 44.001 a 4.500</v>
      </c>
      <c r="BF103" s="50" t="s">
        <v>45</v>
      </c>
      <c r="BG103" s="50" t="s">
        <v>50</v>
      </c>
      <c r="BH103" s="51">
        <v>46.41</v>
      </c>
      <c r="BJ103" s="46"/>
      <c r="BK103" s="50"/>
      <c r="BL103" s="50"/>
      <c r="BM103" s="51"/>
      <c r="BN103" s="51"/>
      <c r="BO103" s="51"/>
      <c r="BP103" s="51"/>
      <c r="BQ103" s="51"/>
      <c r="BR103" s="51"/>
      <c r="BS103" s="51"/>
    </row>
    <row r="104" spans="3:71" x14ac:dyDescent="0.25">
      <c r="C104" s="46" t="str">
        <f t="shared" si="9"/>
        <v>EXPORTA FÁCIL EXPRESSO - 45110INFINITE 12.501 a 3.000</v>
      </c>
      <c r="D104" s="50" t="s">
        <v>47</v>
      </c>
      <c r="E104" s="50" t="s">
        <v>44</v>
      </c>
      <c r="F104" s="51">
        <v>221.4</v>
      </c>
      <c r="G104" s="51">
        <v>229.5</v>
      </c>
      <c r="H104" s="51">
        <v>266.45</v>
      </c>
      <c r="I104" s="51">
        <v>307.8</v>
      </c>
      <c r="J104" s="51">
        <v>397.25</v>
      </c>
      <c r="K104" s="51">
        <v>437.2</v>
      </c>
      <c r="L104" s="51">
        <v>528.95000000000005</v>
      </c>
      <c r="N104" s="46" t="str">
        <f t="shared" si="10"/>
        <v>EXPORTA FÁCIL STANDARD - 45128INFINITE 12.501 a 3.000</v>
      </c>
      <c r="O104" s="50" t="s">
        <v>47</v>
      </c>
      <c r="P104" s="50" t="s">
        <v>44</v>
      </c>
      <c r="Q104" s="51">
        <v>177.15</v>
      </c>
      <c r="R104" s="51">
        <v>211.15</v>
      </c>
      <c r="S104" s="51">
        <v>234.55</v>
      </c>
      <c r="T104" s="51">
        <v>246.3</v>
      </c>
      <c r="U104" s="51">
        <v>317.89999999999998</v>
      </c>
      <c r="V104" s="51">
        <v>349.7</v>
      </c>
      <c r="W104" s="51">
        <v>423.15</v>
      </c>
      <c r="AL104" t="s">
        <v>70</v>
      </c>
      <c r="AM104" s="67">
        <v>195.9</v>
      </c>
      <c r="AN104" s="67">
        <v>216.1</v>
      </c>
      <c r="AO104" s="67">
        <v>295.35000000000002</v>
      </c>
      <c r="AP104" s="67">
        <v>306.35000000000002</v>
      </c>
      <c r="AQ104" s="67">
        <v>476.25</v>
      </c>
      <c r="AR104" s="67">
        <v>521.5</v>
      </c>
      <c r="AS104" s="67">
        <v>700</v>
      </c>
      <c r="AU104" s="46" t="str">
        <f t="shared" si="13"/>
        <v>PACKET EXPRESS - 33170DIAMANTE 44.501 a 5.000</v>
      </c>
      <c r="AV104" s="50" t="s">
        <v>45</v>
      </c>
      <c r="AW104" s="50" t="s">
        <v>52</v>
      </c>
      <c r="AX104" s="51">
        <v>67.16</v>
      </c>
      <c r="AZ104" s="46" t="str">
        <f t="shared" si="14"/>
        <v>PACKET STANDARD  - 33162INFINITE 12.501 a 3.000</v>
      </c>
      <c r="BA104" s="50" t="s">
        <v>47</v>
      </c>
      <c r="BB104" s="50" t="s">
        <v>44</v>
      </c>
      <c r="BC104" s="51">
        <v>39.020000000000003</v>
      </c>
      <c r="BE104" s="46" t="str">
        <f t="shared" si="15"/>
        <v>PACKET NOVAS FAIXAS - 33227DIAMANTE 44.501 a 5.000</v>
      </c>
      <c r="BF104" s="50" t="s">
        <v>45</v>
      </c>
      <c r="BG104" s="50" t="s">
        <v>52</v>
      </c>
      <c r="BH104" s="51">
        <v>49.28</v>
      </c>
      <c r="BJ104" s="46"/>
      <c r="BK104" s="50"/>
      <c r="BL104" s="50"/>
      <c r="BM104" s="51"/>
      <c r="BN104" s="51"/>
      <c r="BO104" s="51"/>
      <c r="BP104" s="51"/>
      <c r="BQ104" s="51"/>
      <c r="BR104" s="51"/>
      <c r="BS104" s="51"/>
    </row>
    <row r="105" spans="3:71" x14ac:dyDescent="0.25">
      <c r="C105" s="46" t="str">
        <f t="shared" si="9"/>
        <v>EXPORTA FÁCIL EXPRESSO - 45110INFINITE 13.001 a 3.500</v>
      </c>
      <c r="D105" s="50" t="s">
        <v>47</v>
      </c>
      <c r="E105" s="50" t="s">
        <v>46</v>
      </c>
      <c r="F105" s="51">
        <v>231.8</v>
      </c>
      <c r="G105" s="51">
        <v>240.25</v>
      </c>
      <c r="H105" s="51">
        <v>279.05</v>
      </c>
      <c r="I105" s="51">
        <v>322.39999999999998</v>
      </c>
      <c r="J105" s="51">
        <v>415.95</v>
      </c>
      <c r="K105" s="51">
        <v>457.8</v>
      </c>
      <c r="L105" s="51">
        <v>553.85</v>
      </c>
      <c r="N105" s="46" t="str">
        <f t="shared" si="10"/>
        <v>EXPORTA FÁCIL STANDARD - 45128INFINITE 13.001 a 3.500</v>
      </c>
      <c r="O105" s="50" t="s">
        <v>47</v>
      </c>
      <c r="P105" s="50" t="s">
        <v>46</v>
      </c>
      <c r="Q105" s="51">
        <v>185.55</v>
      </c>
      <c r="R105" s="51">
        <v>221</v>
      </c>
      <c r="S105" s="51">
        <v>245.5</v>
      </c>
      <c r="T105" s="51">
        <v>257.89999999999998</v>
      </c>
      <c r="U105" s="51">
        <v>332.8</v>
      </c>
      <c r="V105" s="51">
        <v>366.25</v>
      </c>
      <c r="W105" s="51">
        <v>443.05</v>
      </c>
      <c r="AU105" s="46" t="str">
        <f t="shared" si="13"/>
        <v>PACKET EXPRESS - 33170DIAMANTE 41/2 Kg Adicional</v>
      </c>
      <c r="AV105" s="50" t="s">
        <v>45</v>
      </c>
      <c r="AW105" s="50" t="s">
        <v>54</v>
      </c>
      <c r="AX105" s="51">
        <v>3.63</v>
      </c>
      <c r="AZ105" s="46" t="str">
        <f t="shared" si="14"/>
        <v>PACKET STANDARD  - 33162INFINITE 13.001 a 3.500</v>
      </c>
      <c r="BA105" s="50" t="s">
        <v>47</v>
      </c>
      <c r="BB105" s="50" t="s">
        <v>46</v>
      </c>
      <c r="BC105" s="51">
        <v>41.98</v>
      </c>
      <c r="BE105" s="46" t="str">
        <f t="shared" si="15"/>
        <v>PACKET NOVAS FAIXAS - 33227DIAMANTE 41/2 Kg Adicional</v>
      </c>
      <c r="BF105" s="50" t="s">
        <v>45</v>
      </c>
      <c r="BG105" s="50" t="s">
        <v>54</v>
      </c>
      <c r="BH105" s="51">
        <v>2.87</v>
      </c>
      <c r="BJ105" s="46"/>
      <c r="BK105" s="50"/>
      <c r="BL105" s="50"/>
      <c r="BM105" s="51"/>
      <c r="BN105" s="51"/>
      <c r="BO105" s="51"/>
      <c r="BP105" s="51"/>
      <c r="BQ105" s="51"/>
      <c r="BR105" s="51"/>
      <c r="BS105" s="51"/>
    </row>
    <row r="106" spans="3:71" x14ac:dyDescent="0.25">
      <c r="C106" s="46" t="str">
        <f t="shared" si="9"/>
        <v>EXPORTA FÁCIL EXPRESSO - 45110INFINITE 13.501 a 4.000</v>
      </c>
      <c r="D106" s="50" t="s">
        <v>47</v>
      </c>
      <c r="E106" s="50" t="s">
        <v>48</v>
      </c>
      <c r="F106" s="51">
        <v>242.2</v>
      </c>
      <c r="G106" s="51">
        <v>251</v>
      </c>
      <c r="H106" s="51">
        <v>291.45</v>
      </c>
      <c r="I106" s="51">
        <v>336.75</v>
      </c>
      <c r="J106" s="51">
        <v>434.6</v>
      </c>
      <c r="K106" s="51">
        <v>478.2</v>
      </c>
      <c r="L106" s="51">
        <v>578.54999999999995</v>
      </c>
      <c r="N106" s="46" t="str">
        <f t="shared" si="10"/>
        <v>EXPORTA FÁCIL STANDARD - 45128INFINITE 13.501 a 4.000</v>
      </c>
      <c r="O106" s="50" t="s">
        <v>47</v>
      </c>
      <c r="P106" s="50" t="s">
        <v>48</v>
      </c>
      <c r="Q106" s="51">
        <v>193.8</v>
      </c>
      <c r="R106" s="51">
        <v>230.9</v>
      </c>
      <c r="S106" s="51">
        <v>256.45</v>
      </c>
      <c r="T106" s="51">
        <v>269.45</v>
      </c>
      <c r="U106" s="51">
        <v>347.65</v>
      </c>
      <c r="V106" s="51">
        <v>382.5</v>
      </c>
      <c r="W106" s="51">
        <v>462.85</v>
      </c>
      <c r="AL106" t="s">
        <v>66</v>
      </c>
      <c r="AM106" s="45">
        <f>MROUND(AM100*1.0567,"0,05")</f>
        <v>166.8</v>
      </c>
      <c r="AN106" s="45">
        <f t="shared" ref="AN106:AS106" si="20">MROUND(AN100*1.0567,"0,05")</f>
        <v>186.45000000000002</v>
      </c>
      <c r="AO106" s="45">
        <f t="shared" si="20"/>
        <v>212.70000000000002</v>
      </c>
      <c r="AP106" s="45">
        <f t="shared" si="20"/>
        <v>224.35000000000002</v>
      </c>
      <c r="AQ106" s="45">
        <f t="shared" si="20"/>
        <v>236.35000000000002</v>
      </c>
      <c r="AR106" s="45">
        <f t="shared" si="20"/>
        <v>284.15000000000003</v>
      </c>
      <c r="AS106" s="45">
        <f t="shared" si="20"/>
        <v>358.5</v>
      </c>
      <c r="AU106" s="46" t="str">
        <f t="shared" si="13"/>
        <v>PACKET EXPRESS - 33170 Peso (g)</v>
      </c>
      <c r="AV106" s="43"/>
      <c r="AW106" s="43" t="s">
        <v>12</v>
      </c>
      <c r="AX106" s="49" t="s">
        <v>20</v>
      </c>
      <c r="AZ106" s="46" t="str">
        <f t="shared" si="14"/>
        <v>PACKET STANDARD  - 33162INFINITE 13.501 a 4.000</v>
      </c>
      <c r="BA106" s="50" t="s">
        <v>47</v>
      </c>
      <c r="BB106" s="50" t="s">
        <v>48</v>
      </c>
      <c r="BC106" s="51">
        <v>44.94</v>
      </c>
      <c r="BE106" s="46" t="str">
        <f t="shared" si="15"/>
        <v>PACKET NOVAS FAIXAS - 33227 Peso (g)</v>
      </c>
      <c r="BF106" s="43"/>
      <c r="BG106" s="43" t="s">
        <v>12</v>
      </c>
      <c r="BH106" s="49" t="s">
        <v>20</v>
      </c>
      <c r="BJ106" s="46"/>
      <c r="BK106" s="50"/>
      <c r="BL106" s="50"/>
      <c r="BM106" s="51"/>
      <c r="BN106" s="51"/>
      <c r="BO106" s="51"/>
      <c r="BP106" s="51"/>
      <c r="BQ106" s="51"/>
      <c r="BR106" s="51"/>
      <c r="BS106" s="51"/>
    </row>
    <row r="107" spans="3:71" x14ac:dyDescent="0.25">
      <c r="C107" s="46" t="str">
        <f t="shared" si="9"/>
        <v>EXPORTA FÁCIL EXPRESSO - 45110INFINITE 14.001 a 4.500</v>
      </c>
      <c r="D107" s="50" t="s">
        <v>47</v>
      </c>
      <c r="E107" s="50" t="s">
        <v>50</v>
      </c>
      <c r="F107" s="51">
        <v>261.95</v>
      </c>
      <c r="G107" s="51">
        <v>274.35000000000002</v>
      </c>
      <c r="H107" s="51">
        <v>316.60000000000002</v>
      </c>
      <c r="I107" s="51">
        <v>363.75</v>
      </c>
      <c r="J107" s="51">
        <v>469.65</v>
      </c>
      <c r="K107" s="51">
        <v>516.85</v>
      </c>
      <c r="L107" s="51">
        <v>625.29999999999995</v>
      </c>
      <c r="N107" s="46" t="str">
        <f t="shared" si="10"/>
        <v>EXPORTA FÁCIL STANDARD - 45128INFINITE 14.001 a 4.500</v>
      </c>
      <c r="O107" s="50" t="s">
        <v>47</v>
      </c>
      <c r="P107" s="50" t="s">
        <v>50</v>
      </c>
      <c r="Q107" s="51">
        <v>208.2</v>
      </c>
      <c r="R107" s="51">
        <v>248</v>
      </c>
      <c r="S107" s="51">
        <v>275.35000000000002</v>
      </c>
      <c r="T107" s="51">
        <v>290.10000000000002</v>
      </c>
      <c r="U107" s="51">
        <v>372.85</v>
      </c>
      <c r="V107" s="51">
        <v>410.4</v>
      </c>
      <c r="W107" s="51">
        <v>496.95</v>
      </c>
      <c r="AL107" t="s">
        <v>67</v>
      </c>
      <c r="AM107" s="45">
        <f t="shared" ref="AM107:AS107" si="21">MROUND(AM101*1.0567,"0,05")</f>
        <v>172.15</v>
      </c>
      <c r="AN107" s="45">
        <f t="shared" si="21"/>
        <v>192.15</v>
      </c>
      <c r="AO107" s="45">
        <f t="shared" si="21"/>
        <v>226.60000000000002</v>
      </c>
      <c r="AP107" s="45">
        <f t="shared" si="21"/>
        <v>238.25</v>
      </c>
      <c r="AQ107" s="45">
        <f t="shared" si="21"/>
        <v>274</v>
      </c>
      <c r="AR107" s="45">
        <f t="shared" si="21"/>
        <v>321.8</v>
      </c>
      <c r="AS107" s="45">
        <f t="shared" si="21"/>
        <v>412.5</v>
      </c>
      <c r="AU107" s="46" t="str">
        <f t="shared" si="13"/>
        <v>PACKET EXPRESS - 33170INFINITE 10 a 300</v>
      </c>
      <c r="AV107" s="50" t="s">
        <v>47</v>
      </c>
      <c r="AW107" s="50" t="s">
        <v>24</v>
      </c>
      <c r="AX107" s="51">
        <v>32.229999999999997</v>
      </c>
      <c r="AZ107" s="46" t="str">
        <f t="shared" si="14"/>
        <v>PACKET STANDARD  - 33162INFINITE 14.001 a 4.500</v>
      </c>
      <c r="BA107" s="50" t="s">
        <v>47</v>
      </c>
      <c r="BB107" s="50" t="s">
        <v>50</v>
      </c>
      <c r="BC107" s="51">
        <v>47.9</v>
      </c>
      <c r="BE107" s="46" t="str">
        <f t="shared" si="15"/>
        <v>PACKET NOVAS FAIXAS - 33227INFINITE 10 a 200</v>
      </c>
      <c r="BF107" s="50" t="s">
        <v>47</v>
      </c>
      <c r="BG107" s="50" t="s">
        <v>25</v>
      </c>
      <c r="BH107" s="51">
        <v>15.44</v>
      </c>
      <c r="BJ107" s="46"/>
      <c r="BK107" s="50"/>
      <c r="BL107" s="50"/>
      <c r="BM107" s="51"/>
      <c r="BN107" s="51"/>
      <c r="BO107" s="51"/>
      <c r="BP107" s="51"/>
      <c r="BQ107" s="51"/>
      <c r="BR107" s="51"/>
      <c r="BS107" s="51"/>
    </row>
    <row r="108" spans="3:71" x14ac:dyDescent="0.25">
      <c r="C108" s="46" t="str">
        <f t="shared" si="9"/>
        <v>EXPORTA FÁCIL EXPRESSO - 45110INFINITE 14.501 a 5.000</v>
      </c>
      <c r="D108" s="50" t="s">
        <v>47</v>
      </c>
      <c r="E108" s="50" t="s">
        <v>52</v>
      </c>
      <c r="F108" s="51">
        <v>281.7</v>
      </c>
      <c r="G108" s="51">
        <v>297.75</v>
      </c>
      <c r="H108" s="51">
        <v>341.8</v>
      </c>
      <c r="I108" s="51">
        <v>390.7</v>
      </c>
      <c r="J108" s="51">
        <v>504.7</v>
      </c>
      <c r="K108" s="51">
        <v>555.54999999999995</v>
      </c>
      <c r="L108" s="51">
        <v>672.05</v>
      </c>
      <c r="N108" s="46" t="str">
        <f t="shared" si="10"/>
        <v>EXPORTA FÁCIL STANDARD - 45128INFINITE 14.501 a 5.000</v>
      </c>
      <c r="O108" s="50" t="s">
        <v>47</v>
      </c>
      <c r="P108" s="50" t="s">
        <v>52</v>
      </c>
      <c r="Q108" s="51">
        <v>222.55</v>
      </c>
      <c r="R108" s="51">
        <v>265.10000000000002</v>
      </c>
      <c r="S108" s="51">
        <v>294.25</v>
      </c>
      <c r="T108" s="51">
        <v>310.8</v>
      </c>
      <c r="U108" s="51">
        <v>398</v>
      </c>
      <c r="V108" s="51">
        <v>438.3</v>
      </c>
      <c r="W108" s="51">
        <v>531.15</v>
      </c>
      <c r="AK108" s="44">
        <v>2024</v>
      </c>
      <c r="AL108" t="s">
        <v>68</v>
      </c>
      <c r="AM108" s="45">
        <f t="shared" ref="AM108:AS108" si="22">MROUND(AM102*1.0567,"0,05")</f>
        <v>182.95000000000002</v>
      </c>
      <c r="AN108" s="45">
        <f t="shared" si="22"/>
        <v>203.8</v>
      </c>
      <c r="AO108" s="45">
        <f t="shared" si="22"/>
        <v>254.20000000000002</v>
      </c>
      <c r="AP108" s="45">
        <f t="shared" si="22"/>
        <v>265.8</v>
      </c>
      <c r="AQ108" s="45">
        <f t="shared" si="22"/>
        <v>349.20000000000005</v>
      </c>
      <c r="AR108" s="45">
        <f t="shared" si="22"/>
        <v>397.05</v>
      </c>
      <c r="AS108" s="45">
        <f t="shared" si="22"/>
        <v>520.20000000000005</v>
      </c>
      <c r="AU108" s="46" t="str">
        <f t="shared" si="13"/>
        <v>PACKET EXPRESS - 33170INFINITE 1301 a 500</v>
      </c>
      <c r="AV108" s="50" t="s">
        <v>47</v>
      </c>
      <c r="AW108" s="50" t="s">
        <v>30</v>
      </c>
      <c r="AX108" s="51">
        <v>33.65</v>
      </c>
      <c r="AZ108" s="46" t="str">
        <f t="shared" si="14"/>
        <v>PACKET STANDARD  - 33162INFINITE 14.501 a 5.000</v>
      </c>
      <c r="BA108" s="50" t="s">
        <v>47</v>
      </c>
      <c r="BB108" s="50" t="s">
        <v>52</v>
      </c>
      <c r="BC108" s="51">
        <v>50.86</v>
      </c>
      <c r="BE108" s="46" t="str">
        <f t="shared" si="15"/>
        <v>PACKET NOVAS FAIXAS - 33227INFINITE 1201 a 500</v>
      </c>
      <c r="BF108" s="50" t="s">
        <v>47</v>
      </c>
      <c r="BG108" s="50" t="s">
        <v>31</v>
      </c>
      <c r="BH108" s="51">
        <v>22.88</v>
      </c>
      <c r="BJ108" s="46"/>
      <c r="BK108" s="50"/>
      <c r="BL108" s="50"/>
      <c r="BM108" s="51"/>
      <c r="BN108" s="51"/>
      <c r="BO108" s="51"/>
      <c r="BP108" s="51"/>
      <c r="BQ108" s="51"/>
      <c r="BR108" s="51"/>
      <c r="BS108" s="51"/>
    </row>
    <row r="109" spans="3:71" x14ac:dyDescent="0.25">
      <c r="C109" s="46" t="str">
        <f t="shared" si="9"/>
        <v>EXPORTA FÁCIL EXPRESSO - 45110INFINITE 11/2 Kg Adicional</v>
      </c>
      <c r="D109" s="50" t="s">
        <v>47</v>
      </c>
      <c r="E109" s="50" t="s">
        <v>54</v>
      </c>
      <c r="F109" s="51">
        <v>19.8</v>
      </c>
      <c r="G109" s="51">
        <v>23.4</v>
      </c>
      <c r="H109" s="51">
        <v>25.2</v>
      </c>
      <c r="I109" s="51">
        <v>27</v>
      </c>
      <c r="J109" s="51">
        <v>35.1</v>
      </c>
      <c r="K109" s="51">
        <v>38.700000000000003</v>
      </c>
      <c r="L109" s="51">
        <v>46.75</v>
      </c>
      <c r="N109" s="46" t="str">
        <f t="shared" si="10"/>
        <v>EXPORTA FÁCIL STANDARD - 45128INFINITE 11/2 Kg Adicional</v>
      </c>
      <c r="O109" s="50" t="s">
        <v>47</v>
      </c>
      <c r="P109" s="50" t="s">
        <v>54</v>
      </c>
      <c r="Q109" s="51">
        <v>14.45</v>
      </c>
      <c r="R109" s="51">
        <v>17.100000000000001</v>
      </c>
      <c r="S109" s="51">
        <v>18.899999999999999</v>
      </c>
      <c r="T109" s="51">
        <v>20.7</v>
      </c>
      <c r="U109" s="51">
        <v>25.2</v>
      </c>
      <c r="V109" s="51">
        <v>27.9</v>
      </c>
      <c r="W109" s="51">
        <v>34.200000000000003</v>
      </c>
      <c r="AK109" s="66">
        <v>5.67E-2</v>
      </c>
      <c r="AL109" t="s">
        <v>69</v>
      </c>
      <c r="AM109" s="45">
        <f t="shared" ref="AM109:AS109" si="23">MROUND(AM103*1.0567,"0,05")</f>
        <v>196.20000000000002</v>
      </c>
      <c r="AN109" s="45">
        <f t="shared" si="23"/>
        <v>216.85000000000002</v>
      </c>
      <c r="AO109" s="45">
        <f t="shared" si="23"/>
        <v>284.45</v>
      </c>
      <c r="AP109" s="45">
        <f t="shared" si="23"/>
        <v>296.10000000000002</v>
      </c>
      <c r="AQ109" s="45">
        <f t="shared" si="23"/>
        <v>428</v>
      </c>
      <c r="AR109" s="45">
        <f t="shared" si="23"/>
        <v>475.90000000000003</v>
      </c>
      <c r="AS109" s="45">
        <f t="shared" si="23"/>
        <v>631.90000000000009</v>
      </c>
      <c r="AU109" s="46" t="str">
        <f t="shared" si="13"/>
        <v>PACKET EXPRESS - 33170INFINITE 1501 a 1000</v>
      </c>
      <c r="AV109" s="50" t="s">
        <v>47</v>
      </c>
      <c r="AW109" s="50" t="s">
        <v>28</v>
      </c>
      <c r="AX109" s="51">
        <v>37.18</v>
      </c>
      <c r="AZ109" s="46" t="str">
        <f t="shared" si="14"/>
        <v>PACKET STANDARD  - 33162INFINITE 11/2 Kg Adicional</v>
      </c>
      <c r="BA109" s="50" t="s">
        <v>47</v>
      </c>
      <c r="BB109" s="50" t="s">
        <v>54</v>
      </c>
      <c r="BC109" s="51">
        <v>2.96</v>
      </c>
      <c r="BE109" s="46" t="str">
        <f t="shared" si="15"/>
        <v>PACKET NOVAS FAIXAS - 33227INFINITE 1501 a 1000</v>
      </c>
      <c r="BF109" s="50" t="s">
        <v>47</v>
      </c>
      <c r="BG109" s="50" t="s">
        <v>28</v>
      </c>
      <c r="BH109" s="51">
        <v>25.68</v>
      </c>
      <c r="BJ109" s="46"/>
      <c r="BK109" s="50"/>
      <c r="BL109" s="50"/>
      <c r="BM109" s="51"/>
      <c r="BN109" s="51"/>
      <c r="BO109" s="51"/>
      <c r="BP109" s="51"/>
      <c r="BQ109" s="51"/>
      <c r="BR109" s="51"/>
      <c r="BS109" s="51"/>
    </row>
    <row r="110" spans="3:71" x14ac:dyDescent="0.25">
      <c r="C110" s="46" t="str">
        <f t="shared" si="9"/>
        <v>EXPORTA FÁCIL EXPRESSO - 45110 Peso (g)</v>
      </c>
      <c r="D110" s="43"/>
      <c r="E110" s="43" t="s">
        <v>12</v>
      </c>
      <c r="F110" s="49" t="s">
        <v>13</v>
      </c>
      <c r="G110" s="49" t="s">
        <v>14</v>
      </c>
      <c r="H110" s="49" t="s">
        <v>15</v>
      </c>
      <c r="I110" s="49" t="s">
        <v>16</v>
      </c>
      <c r="J110" s="49" t="s">
        <v>17</v>
      </c>
      <c r="K110" s="49" t="s">
        <v>18</v>
      </c>
      <c r="L110" s="49" t="s">
        <v>19</v>
      </c>
      <c r="N110" s="46" t="str">
        <f t="shared" si="10"/>
        <v>EXPORTA FÁCIL STANDARD - 45128 Peso (g)</v>
      </c>
      <c r="O110" s="43"/>
      <c r="P110" s="43" t="s">
        <v>12</v>
      </c>
      <c r="Q110" s="49" t="s">
        <v>13</v>
      </c>
      <c r="R110" s="49" t="s">
        <v>14</v>
      </c>
      <c r="S110" s="49" t="s">
        <v>15</v>
      </c>
      <c r="T110" s="49" t="s">
        <v>16</v>
      </c>
      <c r="U110" s="49" t="s">
        <v>17</v>
      </c>
      <c r="V110" s="49" t="s">
        <v>18</v>
      </c>
      <c r="W110" s="49" t="s">
        <v>19</v>
      </c>
      <c r="AL110" t="s">
        <v>70</v>
      </c>
      <c r="AM110" s="45">
        <f t="shared" ref="AM110:AS110" si="24">MROUND(AM104*1.0567,"0,05")</f>
        <v>207</v>
      </c>
      <c r="AN110" s="45">
        <f t="shared" si="24"/>
        <v>228.35000000000002</v>
      </c>
      <c r="AO110" s="45">
        <f t="shared" si="24"/>
        <v>312.10000000000002</v>
      </c>
      <c r="AP110" s="45">
        <f t="shared" si="24"/>
        <v>323.70000000000005</v>
      </c>
      <c r="AQ110" s="45">
        <f t="shared" si="24"/>
        <v>503.25</v>
      </c>
      <c r="AR110" s="45">
        <f t="shared" si="24"/>
        <v>551.05000000000007</v>
      </c>
      <c r="AS110" s="45">
        <f t="shared" si="24"/>
        <v>739.7</v>
      </c>
      <c r="AU110" s="46" t="str">
        <f t="shared" si="13"/>
        <v>PACKET EXPRESS - 33170INFINITE 11001 a 1.500</v>
      </c>
      <c r="AV110" s="50" t="s">
        <v>47</v>
      </c>
      <c r="AW110" s="50" t="s">
        <v>34</v>
      </c>
      <c r="AX110" s="51">
        <v>40.729999999999997</v>
      </c>
      <c r="AZ110" s="46" t="str">
        <f t="shared" si="14"/>
        <v>PACKET STANDARD  - 33162 Peso (g)</v>
      </c>
      <c r="BA110" s="43"/>
      <c r="BB110" s="43" t="s">
        <v>12</v>
      </c>
      <c r="BC110" s="49" t="s">
        <v>20</v>
      </c>
      <c r="BE110" s="46" t="str">
        <f t="shared" si="15"/>
        <v>PACKET NOVAS FAIXAS - 33227INFINITE 11001 a 1.500</v>
      </c>
      <c r="BF110" s="50" t="s">
        <v>47</v>
      </c>
      <c r="BG110" s="50" t="s">
        <v>34</v>
      </c>
      <c r="BH110" s="51">
        <v>28.48</v>
      </c>
      <c r="BJ110" s="46"/>
      <c r="BK110" s="43"/>
      <c r="BL110" s="43"/>
      <c r="BM110" s="49"/>
      <c r="BN110" s="49"/>
      <c r="BO110" s="49"/>
      <c r="BP110" s="49"/>
      <c r="BQ110" s="49"/>
      <c r="BR110" s="49"/>
      <c r="BS110" s="49"/>
    </row>
    <row r="111" spans="3:71" x14ac:dyDescent="0.25">
      <c r="C111" s="46" t="str">
        <f t="shared" si="9"/>
        <v>EXPORTA FÁCIL EXPRESSO - 45110INFINITE 20 a 500</v>
      </c>
      <c r="D111" s="50" t="s">
        <v>49</v>
      </c>
      <c r="E111" s="50" t="s">
        <v>22</v>
      </c>
      <c r="F111" s="51">
        <v>169.6</v>
      </c>
      <c r="G111" s="51">
        <v>175.8</v>
      </c>
      <c r="H111" s="51">
        <v>204.15</v>
      </c>
      <c r="I111" s="51">
        <v>235.85</v>
      </c>
      <c r="J111" s="51">
        <v>304.39999999999998</v>
      </c>
      <c r="K111" s="51">
        <v>334.9</v>
      </c>
      <c r="L111" s="51">
        <v>405.15</v>
      </c>
      <c r="N111" s="46" t="str">
        <f t="shared" si="10"/>
        <v>EXPORTA FÁCIL STANDARD - 45128INFINITE 20 a 500</v>
      </c>
      <c r="O111" s="50" t="s">
        <v>49</v>
      </c>
      <c r="P111" s="50" t="s">
        <v>22</v>
      </c>
      <c r="Q111" s="51">
        <v>135.69999999999999</v>
      </c>
      <c r="R111" s="51">
        <v>161.69999999999999</v>
      </c>
      <c r="S111" s="51">
        <v>179.65</v>
      </c>
      <c r="T111" s="51">
        <v>188.7</v>
      </c>
      <c r="U111" s="51">
        <v>243.5</v>
      </c>
      <c r="V111" s="51">
        <v>268</v>
      </c>
      <c r="W111" s="51">
        <v>324.14999999999998</v>
      </c>
      <c r="AU111" s="46" t="str">
        <f t="shared" si="13"/>
        <v>PACKET EXPRESS - 33170INFINITE 11.501 a 2.000</v>
      </c>
      <c r="AV111" s="50" t="s">
        <v>47</v>
      </c>
      <c r="AW111" s="50" t="s">
        <v>38</v>
      </c>
      <c r="AX111" s="51">
        <v>44.26</v>
      </c>
      <c r="AZ111" s="46" t="str">
        <f t="shared" si="14"/>
        <v>PACKET STANDARD  - 33162INFINITE 20 a 500</v>
      </c>
      <c r="BA111" s="50" t="s">
        <v>49</v>
      </c>
      <c r="BB111" s="50" t="s">
        <v>22</v>
      </c>
      <c r="BC111" s="51">
        <v>23.9</v>
      </c>
      <c r="BE111" s="46" t="str">
        <f t="shared" si="15"/>
        <v>PACKET NOVAS FAIXAS - 33227INFINITE 11.501 a 2.000</v>
      </c>
      <c r="BF111" s="50" t="s">
        <v>47</v>
      </c>
      <c r="BG111" s="50" t="s">
        <v>38</v>
      </c>
      <c r="BH111" s="51">
        <v>31.28</v>
      </c>
      <c r="BJ111" s="46"/>
      <c r="BK111" s="50"/>
      <c r="BL111" s="50"/>
      <c r="BM111" s="51"/>
      <c r="BN111" s="51"/>
      <c r="BO111" s="51"/>
      <c r="BP111" s="51"/>
      <c r="BQ111" s="51"/>
      <c r="BR111" s="51"/>
      <c r="BS111" s="51"/>
    </row>
    <row r="112" spans="3:71" x14ac:dyDescent="0.25">
      <c r="C112" s="46" t="str">
        <f t="shared" si="9"/>
        <v>EXPORTA FÁCIL EXPRESSO - 45110INFINITE 2501 a 1000</v>
      </c>
      <c r="D112" s="50" t="s">
        <v>49</v>
      </c>
      <c r="E112" s="50" t="s">
        <v>28</v>
      </c>
      <c r="F112" s="51">
        <v>179.95</v>
      </c>
      <c r="G112" s="51">
        <v>186.5</v>
      </c>
      <c r="H112" s="51">
        <v>216.55</v>
      </c>
      <c r="I112" s="51">
        <v>250.25</v>
      </c>
      <c r="J112" s="51">
        <v>322.89999999999998</v>
      </c>
      <c r="K112" s="51">
        <v>355.3</v>
      </c>
      <c r="L112" s="51">
        <v>429.9</v>
      </c>
      <c r="N112" s="46" t="str">
        <f t="shared" si="10"/>
        <v>EXPORTA FÁCIL STANDARD - 45128INFINITE 2501 a 1000</v>
      </c>
      <c r="O112" s="50" t="s">
        <v>49</v>
      </c>
      <c r="P112" s="50" t="s">
        <v>28</v>
      </c>
      <c r="Q112" s="51">
        <v>143.94999999999999</v>
      </c>
      <c r="R112" s="51">
        <v>171.6</v>
      </c>
      <c r="S112" s="51">
        <v>190.55</v>
      </c>
      <c r="T112" s="51">
        <v>200.2</v>
      </c>
      <c r="U112" s="51">
        <v>258.35000000000002</v>
      </c>
      <c r="V112" s="51">
        <v>284.25</v>
      </c>
      <c r="W112" s="51">
        <v>343.95</v>
      </c>
      <c r="AU112" s="46" t="str">
        <f t="shared" si="13"/>
        <v>PACKET EXPRESS - 33170INFINITE 12.001 a 2.500</v>
      </c>
      <c r="AV112" s="50" t="s">
        <v>47</v>
      </c>
      <c r="AW112" s="50" t="s">
        <v>42</v>
      </c>
      <c r="AX112" s="51">
        <v>47.81</v>
      </c>
      <c r="AZ112" s="46" t="str">
        <f t="shared" si="14"/>
        <v>PACKET STANDARD  - 33162INFINITE 2501 a 1000</v>
      </c>
      <c r="BA112" s="50" t="s">
        <v>49</v>
      </c>
      <c r="BB112" s="50" t="s">
        <v>28</v>
      </c>
      <c r="BC112" s="51">
        <v>26.83</v>
      </c>
      <c r="BE112" s="46" t="str">
        <f t="shared" si="15"/>
        <v>PACKET NOVAS FAIXAS - 33227INFINITE 12.001 a 2.500</v>
      </c>
      <c r="BF112" s="50" t="s">
        <v>47</v>
      </c>
      <c r="BG112" s="50" t="s">
        <v>42</v>
      </c>
      <c r="BH112" s="51">
        <v>34.08</v>
      </c>
      <c r="BJ112" s="46"/>
      <c r="BK112" s="50"/>
      <c r="BL112" s="50"/>
      <c r="BM112" s="51"/>
      <c r="BN112" s="51"/>
      <c r="BO112" s="51"/>
      <c r="BP112" s="51"/>
      <c r="BQ112" s="51"/>
      <c r="BR112" s="51"/>
      <c r="BS112" s="51"/>
    </row>
    <row r="113" spans="3:71" x14ac:dyDescent="0.25">
      <c r="C113" s="46" t="str">
        <f t="shared" si="9"/>
        <v>EXPORTA FÁCIL EXPRESSO - 45110INFINITE 21001 a 1.500</v>
      </c>
      <c r="D113" s="50" t="s">
        <v>49</v>
      </c>
      <c r="E113" s="50" t="s">
        <v>34</v>
      </c>
      <c r="F113" s="51">
        <v>190.3</v>
      </c>
      <c r="G113" s="51">
        <v>197.2</v>
      </c>
      <c r="H113" s="51">
        <v>229.05</v>
      </c>
      <c r="I113" s="51">
        <v>264.55</v>
      </c>
      <c r="J113" s="51">
        <v>341.4</v>
      </c>
      <c r="K113" s="51">
        <v>375.7</v>
      </c>
      <c r="L113" s="51">
        <v>454.55</v>
      </c>
      <c r="N113" s="46" t="str">
        <f t="shared" si="10"/>
        <v>EXPORTA FÁCIL STANDARD - 45128INFINITE 21001 a 1.500</v>
      </c>
      <c r="O113" s="50" t="s">
        <v>49</v>
      </c>
      <c r="P113" s="50" t="s">
        <v>34</v>
      </c>
      <c r="Q113" s="51">
        <v>152.25</v>
      </c>
      <c r="R113" s="51">
        <v>181.45</v>
      </c>
      <c r="S113" s="51">
        <v>201.5</v>
      </c>
      <c r="T113" s="51">
        <v>211.65</v>
      </c>
      <c r="U113" s="51">
        <v>273.2</v>
      </c>
      <c r="V113" s="51">
        <v>300.60000000000002</v>
      </c>
      <c r="W113" s="51">
        <v>363.65</v>
      </c>
      <c r="AU113" s="46" t="str">
        <f t="shared" si="13"/>
        <v>PACKET EXPRESS - 33170INFINITE 12.501 a 3.000</v>
      </c>
      <c r="AV113" s="50" t="s">
        <v>47</v>
      </c>
      <c r="AW113" s="50" t="s">
        <v>44</v>
      </c>
      <c r="AX113" s="51">
        <v>51.36</v>
      </c>
      <c r="AZ113" s="46" t="str">
        <f t="shared" si="14"/>
        <v>PACKET STANDARD  - 33162INFINITE 21001 a 1.500</v>
      </c>
      <c r="BA113" s="50" t="s">
        <v>49</v>
      </c>
      <c r="BB113" s="50" t="s">
        <v>34</v>
      </c>
      <c r="BC113" s="51">
        <v>29.75</v>
      </c>
      <c r="BE113" s="46" t="str">
        <f t="shared" si="15"/>
        <v>PACKET NOVAS FAIXAS - 33227INFINITE 12.501 a 3.000</v>
      </c>
      <c r="BF113" s="50" t="s">
        <v>47</v>
      </c>
      <c r="BG113" s="50" t="s">
        <v>44</v>
      </c>
      <c r="BH113" s="51">
        <v>36.880000000000003</v>
      </c>
      <c r="BJ113" s="46"/>
      <c r="BK113" s="50"/>
      <c r="BL113" s="50"/>
      <c r="BM113" s="51"/>
      <c r="BN113" s="51"/>
      <c r="BO113" s="51"/>
      <c r="BP113" s="51"/>
      <c r="BQ113" s="51"/>
      <c r="BR113" s="51"/>
      <c r="BS113" s="51"/>
    </row>
    <row r="114" spans="3:71" x14ac:dyDescent="0.25">
      <c r="C114" s="46" t="str">
        <f t="shared" si="9"/>
        <v>EXPORTA FÁCIL EXPRESSO - 45110INFINITE 21.501 a 2.000</v>
      </c>
      <c r="D114" s="50" t="s">
        <v>49</v>
      </c>
      <c r="E114" s="50" t="s">
        <v>38</v>
      </c>
      <c r="F114" s="51">
        <v>200.7</v>
      </c>
      <c r="G114" s="51">
        <v>208</v>
      </c>
      <c r="H114" s="51">
        <v>241.55</v>
      </c>
      <c r="I114" s="51">
        <v>279.10000000000002</v>
      </c>
      <c r="J114" s="51">
        <v>360.25</v>
      </c>
      <c r="K114" s="51">
        <v>396.3</v>
      </c>
      <c r="L114" s="51">
        <v>479.45</v>
      </c>
      <c r="N114" s="46" t="str">
        <f t="shared" si="10"/>
        <v>EXPORTA FÁCIL STANDARD - 45128INFINITE 21.501 a 2.000</v>
      </c>
      <c r="O114" s="50" t="s">
        <v>49</v>
      </c>
      <c r="P114" s="50" t="s">
        <v>38</v>
      </c>
      <c r="Q114" s="51">
        <v>160.65</v>
      </c>
      <c r="R114" s="51">
        <v>191.35</v>
      </c>
      <c r="S114" s="51">
        <v>212.6</v>
      </c>
      <c r="T114" s="51">
        <v>223.25</v>
      </c>
      <c r="U114" s="51">
        <v>288.2</v>
      </c>
      <c r="V114" s="51">
        <v>317.05</v>
      </c>
      <c r="W114" s="51">
        <v>383.65</v>
      </c>
      <c r="AU114" s="46" t="str">
        <f t="shared" si="13"/>
        <v>PACKET EXPRESS - 33170INFINITE 13.001 a 3.500</v>
      </c>
      <c r="AV114" s="50" t="s">
        <v>47</v>
      </c>
      <c r="AW114" s="50" t="s">
        <v>46</v>
      </c>
      <c r="AX114" s="51">
        <v>54.9</v>
      </c>
      <c r="AZ114" s="46" t="str">
        <f t="shared" si="14"/>
        <v>PACKET STANDARD  - 33162INFINITE 21.501 a 2.000</v>
      </c>
      <c r="BA114" s="50" t="s">
        <v>49</v>
      </c>
      <c r="BB114" s="50" t="s">
        <v>38</v>
      </c>
      <c r="BC114" s="51">
        <v>32.67</v>
      </c>
      <c r="BE114" s="46" t="str">
        <f t="shared" si="15"/>
        <v>PACKET NOVAS FAIXAS - 33227INFINITE 13.001 a 3.500</v>
      </c>
      <c r="BF114" s="50" t="s">
        <v>47</v>
      </c>
      <c r="BG114" s="50" t="s">
        <v>46</v>
      </c>
      <c r="BH114" s="51">
        <v>39.68</v>
      </c>
      <c r="BJ114" s="46"/>
      <c r="BK114" s="50"/>
      <c r="BL114" s="50"/>
      <c r="BM114" s="51"/>
      <c r="BN114" s="51"/>
      <c r="BO114" s="51"/>
      <c r="BP114" s="51"/>
      <c r="BQ114" s="51"/>
      <c r="BR114" s="51"/>
      <c r="BS114" s="51"/>
    </row>
    <row r="115" spans="3:71" x14ac:dyDescent="0.25">
      <c r="C115" s="46" t="str">
        <f t="shared" si="9"/>
        <v>EXPORTA FÁCIL EXPRESSO - 45110INFINITE 22.001 a 2.500</v>
      </c>
      <c r="D115" s="50" t="s">
        <v>49</v>
      </c>
      <c r="E115" s="50" t="s">
        <v>42</v>
      </c>
      <c r="F115" s="51">
        <v>211.1</v>
      </c>
      <c r="G115" s="51">
        <v>218.7</v>
      </c>
      <c r="H115" s="51">
        <v>254.05</v>
      </c>
      <c r="I115" s="51">
        <v>293.55</v>
      </c>
      <c r="J115" s="51">
        <v>378.75</v>
      </c>
      <c r="K115" s="51">
        <v>416.7</v>
      </c>
      <c r="L115" s="51">
        <v>504.2</v>
      </c>
      <c r="N115" s="46" t="str">
        <f t="shared" si="10"/>
        <v>EXPORTA FÁCIL STANDARD - 45128INFINITE 22.001 a 2.500</v>
      </c>
      <c r="O115" s="50" t="s">
        <v>49</v>
      </c>
      <c r="P115" s="50" t="s">
        <v>42</v>
      </c>
      <c r="Q115" s="51">
        <v>168.85</v>
      </c>
      <c r="R115" s="51">
        <v>201.25</v>
      </c>
      <c r="S115" s="51">
        <v>223.55</v>
      </c>
      <c r="T115" s="51">
        <v>234.8</v>
      </c>
      <c r="U115" s="51">
        <v>303.05</v>
      </c>
      <c r="V115" s="51">
        <v>333.45</v>
      </c>
      <c r="W115" s="51">
        <v>403.4</v>
      </c>
      <c r="AU115" s="46" t="str">
        <f t="shared" si="13"/>
        <v>PACKET EXPRESS - 33170INFINITE 13.501 a 4.000</v>
      </c>
      <c r="AV115" s="50" t="s">
        <v>47</v>
      </c>
      <c r="AW115" s="50" t="s">
        <v>48</v>
      </c>
      <c r="AX115" s="51">
        <v>58.44</v>
      </c>
      <c r="AZ115" s="46" t="str">
        <f t="shared" si="14"/>
        <v>PACKET STANDARD  - 33162INFINITE 22.001 a 2.500</v>
      </c>
      <c r="BA115" s="50" t="s">
        <v>49</v>
      </c>
      <c r="BB115" s="50" t="s">
        <v>42</v>
      </c>
      <c r="BC115" s="51">
        <v>35.6</v>
      </c>
      <c r="BE115" s="46" t="str">
        <f t="shared" si="15"/>
        <v>PACKET NOVAS FAIXAS - 33227INFINITE 13.501 a 4.000</v>
      </c>
      <c r="BF115" s="50" t="s">
        <v>47</v>
      </c>
      <c r="BG115" s="50" t="s">
        <v>48</v>
      </c>
      <c r="BH115" s="51">
        <v>42.48</v>
      </c>
      <c r="BJ115" s="46"/>
      <c r="BK115" s="50"/>
      <c r="BL115" s="50"/>
      <c r="BM115" s="51"/>
      <c r="BN115" s="51"/>
      <c r="BO115" s="51"/>
      <c r="BP115" s="51"/>
      <c r="BQ115" s="51"/>
      <c r="BR115" s="51"/>
      <c r="BS115" s="51"/>
    </row>
    <row r="116" spans="3:71" x14ac:dyDescent="0.25">
      <c r="C116" s="46" t="str">
        <f t="shared" si="9"/>
        <v>EXPORTA FÁCIL EXPRESSO - 45110INFINITE 22.501 a 3.000</v>
      </c>
      <c r="D116" s="50" t="s">
        <v>49</v>
      </c>
      <c r="E116" s="50" t="s">
        <v>44</v>
      </c>
      <c r="F116" s="51">
        <v>221.4</v>
      </c>
      <c r="G116" s="51">
        <v>229.5</v>
      </c>
      <c r="H116" s="51">
        <v>266.45</v>
      </c>
      <c r="I116" s="51">
        <v>307.8</v>
      </c>
      <c r="J116" s="51">
        <v>397.25</v>
      </c>
      <c r="K116" s="51">
        <v>437.2</v>
      </c>
      <c r="L116" s="51">
        <v>528.95000000000005</v>
      </c>
      <c r="N116" s="46" t="str">
        <f t="shared" si="10"/>
        <v>EXPORTA FÁCIL STANDARD - 45128INFINITE 22.501 a 3.000</v>
      </c>
      <c r="O116" s="50" t="s">
        <v>49</v>
      </c>
      <c r="P116" s="50" t="s">
        <v>44</v>
      </c>
      <c r="Q116" s="51">
        <v>177.15</v>
      </c>
      <c r="R116" s="51">
        <v>211.15</v>
      </c>
      <c r="S116" s="51">
        <v>234.55</v>
      </c>
      <c r="T116" s="51">
        <v>246.3</v>
      </c>
      <c r="U116" s="51">
        <v>317.89999999999998</v>
      </c>
      <c r="V116" s="51">
        <v>349.7</v>
      </c>
      <c r="W116" s="51">
        <v>423.15</v>
      </c>
      <c r="AU116" s="46" t="str">
        <f t="shared" si="13"/>
        <v>PACKET EXPRESS - 33170INFINITE 14.001 a 4.500</v>
      </c>
      <c r="AV116" s="50" t="s">
        <v>47</v>
      </c>
      <c r="AW116" s="50" t="s">
        <v>50</v>
      </c>
      <c r="AX116" s="51">
        <v>61.98</v>
      </c>
      <c r="AZ116" s="46" t="str">
        <f t="shared" si="14"/>
        <v>PACKET STANDARD  - 33162INFINITE 22.501 a 3.000</v>
      </c>
      <c r="BA116" s="50" t="s">
        <v>49</v>
      </c>
      <c r="BB116" s="50" t="s">
        <v>44</v>
      </c>
      <c r="BC116" s="51">
        <v>38.53</v>
      </c>
      <c r="BE116" s="46" t="str">
        <f t="shared" si="15"/>
        <v>PACKET NOVAS FAIXAS - 33227INFINITE 14.001 a 4.500</v>
      </c>
      <c r="BF116" s="50" t="s">
        <v>47</v>
      </c>
      <c r="BG116" s="50" t="s">
        <v>50</v>
      </c>
      <c r="BH116" s="51">
        <v>45.28</v>
      </c>
      <c r="BJ116" s="46"/>
      <c r="BK116" s="50"/>
      <c r="BL116" s="50"/>
      <c r="BM116" s="51"/>
      <c r="BN116" s="51"/>
      <c r="BO116" s="51"/>
      <c r="BP116" s="51"/>
      <c r="BQ116" s="51"/>
      <c r="BR116" s="51"/>
      <c r="BS116" s="51"/>
    </row>
    <row r="117" spans="3:71" x14ac:dyDescent="0.25">
      <c r="C117" s="46" t="str">
        <f t="shared" si="9"/>
        <v>EXPORTA FÁCIL EXPRESSO - 45110INFINITE 23.001 a 3.500</v>
      </c>
      <c r="D117" s="50" t="s">
        <v>49</v>
      </c>
      <c r="E117" s="50" t="s">
        <v>46</v>
      </c>
      <c r="F117" s="51">
        <v>231.8</v>
      </c>
      <c r="G117" s="51">
        <v>240.25</v>
      </c>
      <c r="H117" s="51">
        <v>279.05</v>
      </c>
      <c r="I117" s="51">
        <v>322.39999999999998</v>
      </c>
      <c r="J117" s="51">
        <v>415.95</v>
      </c>
      <c r="K117" s="51">
        <v>457.8</v>
      </c>
      <c r="L117" s="51">
        <v>553.85</v>
      </c>
      <c r="N117" s="46" t="str">
        <f t="shared" si="10"/>
        <v>EXPORTA FÁCIL STANDARD - 45128INFINITE 23.001 a 3.500</v>
      </c>
      <c r="O117" s="50" t="s">
        <v>49</v>
      </c>
      <c r="P117" s="50" t="s">
        <v>46</v>
      </c>
      <c r="Q117" s="51">
        <v>185.55</v>
      </c>
      <c r="R117" s="51">
        <v>221</v>
      </c>
      <c r="S117" s="51">
        <v>245.5</v>
      </c>
      <c r="T117" s="51">
        <v>257.89999999999998</v>
      </c>
      <c r="U117" s="51">
        <v>332.8</v>
      </c>
      <c r="V117" s="51">
        <v>366.25</v>
      </c>
      <c r="W117" s="51">
        <v>443.05</v>
      </c>
      <c r="AU117" s="46" t="str">
        <f t="shared" si="13"/>
        <v>PACKET EXPRESS - 33170INFINITE 14.501 a 5.000</v>
      </c>
      <c r="AV117" s="50" t="s">
        <v>47</v>
      </c>
      <c r="AW117" s="50" t="s">
        <v>52</v>
      </c>
      <c r="AX117" s="51">
        <v>65.52</v>
      </c>
      <c r="AZ117" s="46" t="str">
        <f t="shared" si="14"/>
        <v>PACKET STANDARD  - 33162INFINITE 23.001 a 3.500</v>
      </c>
      <c r="BA117" s="50" t="s">
        <v>49</v>
      </c>
      <c r="BB117" s="50" t="s">
        <v>46</v>
      </c>
      <c r="BC117" s="51">
        <v>41.45</v>
      </c>
      <c r="BE117" s="46" t="str">
        <f t="shared" si="15"/>
        <v>PACKET NOVAS FAIXAS - 33227INFINITE 14.501 a 5.000</v>
      </c>
      <c r="BF117" s="50" t="s">
        <v>47</v>
      </c>
      <c r="BG117" s="50" t="s">
        <v>52</v>
      </c>
      <c r="BH117" s="51">
        <v>48.08</v>
      </c>
      <c r="BJ117" s="46"/>
      <c r="BK117" s="50"/>
      <c r="BL117" s="50"/>
      <c r="BM117" s="51"/>
      <c r="BN117" s="51"/>
      <c r="BO117" s="51"/>
      <c r="BP117" s="51"/>
      <c r="BQ117" s="51"/>
      <c r="BR117" s="51"/>
      <c r="BS117" s="51"/>
    </row>
    <row r="118" spans="3:71" x14ac:dyDescent="0.25">
      <c r="C118" s="46" t="str">
        <f t="shared" si="9"/>
        <v>EXPORTA FÁCIL EXPRESSO - 45110INFINITE 23.501 a 4.000</v>
      </c>
      <c r="D118" s="50" t="s">
        <v>49</v>
      </c>
      <c r="E118" s="50" t="s">
        <v>48</v>
      </c>
      <c r="F118" s="51">
        <v>242.2</v>
      </c>
      <c r="G118" s="51">
        <v>251</v>
      </c>
      <c r="H118" s="51">
        <v>291.45</v>
      </c>
      <c r="I118" s="51">
        <v>336.75</v>
      </c>
      <c r="J118" s="51">
        <v>434.6</v>
      </c>
      <c r="K118" s="51">
        <v>478.2</v>
      </c>
      <c r="L118" s="51">
        <v>578.54999999999995</v>
      </c>
      <c r="N118" s="46" t="str">
        <f t="shared" si="10"/>
        <v>EXPORTA FÁCIL STANDARD - 45128INFINITE 23.501 a 4.000</v>
      </c>
      <c r="O118" s="50" t="s">
        <v>49</v>
      </c>
      <c r="P118" s="50" t="s">
        <v>48</v>
      </c>
      <c r="Q118" s="51">
        <v>193.8</v>
      </c>
      <c r="R118" s="51">
        <v>230.9</v>
      </c>
      <c r="S118" s="51">
        <v>256.45</v>
      </c>
      <c r="T118" s="51">
        <v>269.45</v>
      </c>
      <c r="U118" s="51">
        <v>347.65</v>
      </c>
      <c r="V118" s="51">
        <v>382.5</v>
      </c>
      <c r="W118" s="51">
        <v>462.85</v>
      </c>
      <c r="AU118" s="46" t="str">
        <f t="shared" si="13"/>
        <v>PACKET EXPRESS - 33170INFINITE 11/2 Kg Adicional</v>
      </c>
      <c r="AV118" s="50" t="s">
        <v>47</v>
      </c>
      <c r="AW118" s="50" t="s">
        <v>54</v>
      </c>
      <c r="AX118" s="51">
        <v>3.54</v>
      </c>
      <c r="AZ118" s="46" t="str">
        <f t="shared" si="14"/>
        <v>PACKET STANDARD  - 33162INFINITE 23.501 a 4.000</v>
      </c>
      <c r="BA118" s="50" t="s">
        <v>49</v>
      </c>
      <c r="BB118" s="50" t="s">
        <v>48</v>
      </c>
      <c r="BC118" s="51">
        <v>44.37</v>
      </c>
      <c r="BE118" s="46" t="str">
        <f t="shared" si="15"/>
        <v>PACKET NOVAS FAIXAS - 33227INFINITE 11/2 Kg Adicional</v>
      </c>
      <c r="BF118" s="50" t="s">
        <v>47</v>
      </c>
      <c r="BG118" s="50" t="s">
        <v>54</v>
      </c>
      <c r="BH118" s="51">
        <v>2.8</v>
      </c>
      <c r="BJ118" s="46"/>
      <c r="BK118" s="50"/>
      <c r="BL118" s="50"/>
      <c r="BM118" s="51"/>
      <c r="BN118" s="51"/>
      <c r="BO118" s="51"/>
      <c r="BP118" s="51"/>
      <c r="BQ118" s="51"/>
      <c r="BR118" s="51"/>
      <c r="BS118" s="51"/>
    </row>
    <row r="119" spans="3:71" x14ac:dyDescent="0.25">
      <c r="C119" s="46" t="str">
        <f t="shared" si="9"/>
        <v>EXPORTA FÁCIL EXPRESSO - 45110INFINITE 24.001 a 4.500</v>
      </c>
      <c r="D119" s="50" t="s">
        <v>49</v>
      </c>
      <c r="E119" s="50" t="s">
        <v>50</v>
      </c>
      <c r="F119" s="51">
        <v>261.95</v>
      </c>
      <c r="G119" s="51">
        <v>274.35000000000002</v>
      </c>
      <c r="H119" s="51">
        <v>316.60000000000002</v>
      </c>
      <c r="I119" s="51">
        <v>363.75</v>
      </c>
      <c r="J119" s="51">
        <v>469.65</v>
      </c>
      <c r="K119" s="51">
        <v>516.85</v>
      </c>
      <c r="L119" s="51">
        <v>625.29999999999995</v>
      </c>
      <c r="N119" s="46" t="str">
        <f t="shared" si="10"/>
        <v>EXPORTA FÁCIL STANDARD - 45128INFINITE 24.001 a 4.500</v>
      </c>
      <c r="O119" s="50" t="s">
        <v>49</v>
      </c>
      <c r="P119" s="50" t="s">
        <v>50</v>
      </c>
      <c r="Q119" s="51">
        <v>208.2</v>
      </c>
      <c r="R119" s="51">
        <v>248</v>
      </c>
      <c r="S119" s="51">
        <v>275.35000000000002</v>
      </c>
      <c r="T119" s="51">
        <v>290.10000000000002</v>
      </c>
      <c r="U119" s="51">
        <v>372.85</v>
      </c>
      <c r="V119" s="51">
        <v>410.4</v>
      </c>
      <c r="W119" s="51">
        <v>496.95</v>
      </c>
      <c r="AU119" s="46" t="str">
        <f t="shared" si="13"/>
        <v>PACKET EXPRESS - 33170 Peso (g)</v>
      </c>
      <c r="AV119" s="43"/>
      <c r="AW119" s="43" t="s">
        <v>12</v>
      </c>
      <c r="AX119" s="49" t="s">
        <v>20</v>
      </c>
      <c r="AZ119" s="46" t="str">
        <f t="shared" si="14"/>
        <v>PACKET STANDARD  - 33162INFINITE 24.001 a 4.500</v>
      </c>
      <c r="BA119" s="50" t="s">
        <v>49</v>
      </c>
      <c r="BB119" s="50" t="s">
        <v>50</v>
      </c>
      <c r="BC119" s="51">
        <v>47.3</v>
      </c>
      <c r="BE119" s="46" t="str">
        <f t="shared" si="15"/>
        <v>PACKET NOVAS FAIXAS - 33227 Peso (g)</v>
      </c>
      <c r="BF119" s="43"/>
      <c r="BG119" s="43" t="s">
        <v>12</v>
      </c>
      <c r="BH119" s="49" t="s">
        <v>20</v>
      </c>
      <c r="BJ119" s="46"/>
      <c r="BK119" s="50"/>
      <c r="BL119" s="50"/>
      <c r="BM119" s="51"/>
      <c r="BN119" s="51"/>
      <c r="BO119" s="51"/>
      <c r="BP119" s="51"/>
      <c r="BQ119" s="51"/>
      <c r="BR119" s="51"/>
      <c r="BS119" s="51"/>
    </row>
    <row r="120" spans="3:71" x14ac:dyDescent="0.25">
      <c r="C120" s="46" t="str">
        <f t="shared" si="9"/>
        <v>EXPORTA FÁCIL EXPRESSO - 45110INFINITE 24.501 a 5.000</v>
      </c>
      <c r="D120" s="50" t="s">
        <v>49</v>
      </c>
      <c r="E120" s="50" t="s">
        <v>52</v>
      </c>
      <c r="F120" s="51">
        <v>281.7</v>
      </c>
      <c r="G120" s="51">
        <v>297.75</v>
      </c>
      <c r="H120" s="51">
        <v>341.8</v>
      </c>
      <c r="I120" s="51">
        <v>390.7</v>
      </c>
      <c r="J120" s="51">
        <v>504.7</v>
      </c>
      <c r="K120" s="51">
        <v>555.54999999999995</v>
      </c>
      <c r="L120" s="51">
        <v>672.05</v>
      </c>
      <c r="N120" s="46" t="str">
        <f t="shared" si="10"/>
        <v>EXPORTA FÁCIL STANDARD - 45128INFINITE 24.501 a 5.000</v>
      </c>
      <c r="O120" s="50" t="s">
        <v>49</v>
      </c>
      <c r="P120" s="50" t="s">
        <v>52</v>
      </c>
      <c r="Q120" s="51">
        <v>222.55</v>
      </c>
      <c r="R120" s="51">
        <v>265.10000000000002</v>
      </c>
      <c r="S120" s="51">
        <v>294.25</v>
      </c>
      <c r="T120" s="51">
        <v>310.8</v>
      </c>
      <c r="U120" s="51">
        <v>398</v>
      </c>
      <c r="V120" s="51">
        <v>438.3</v>
      </c>
      <c r="W120" s="51">
        <v>531.15</v>
      </c>
      <c r="AU120" s="46" t="str">
        <f t="shared" si="13"/>
        <v>PACKET EXPRESS - 33170INFINITE 20 a 300</v>
      </c>
      <c r="AV120" s="50" t="s">
        <v>49</v>
      </c>
      <c r="AW120" s="50" t="s">
        <v>24</v>
      </c>
      <c r="AX120" s="51">
        <v>31.83</v>
      </c>
      <c r="AZ120" s="46" t="str">
        <f t="shared" si="14"/>
        <v>PACKET STANDARD  - 33162INFINITE 24.501 a 5.000</v>
      </c>
      <c r="BA120" s="50" t="s">
        <v>49</v>
      </c>
      <c r="BB120" s="50" t="s">
        <v>52</v>
      </c>
      <c r="BC120" s="51">
        <v>50.23</v>
      </c>
      <c r="BE120" s="46" t="str">
        <f t="shared" si="15"/>
        <v>PACKET NOVAS FAIXAS - 33227INFINITE 20 a 200</v>
      </c>
      <c r="BF120" s="50" t="s">
        <v>49</v>
      </c>
      <c r="BG120" s="50" t="s">
        <v>25</v>
      </c>
      <c r="BH120" s="51">
        <v>15.25</v>
      </c>
      <c r="BJ120" s="46"/>
      <c r="BK120" s="50"/>
      <c r="BL120" s="50"/>
      <c r="BM120" s="51"/>
      <c r="BN120" s="51"/>
      <c r="BO120" s="51"/>
      <c r="BP120" s="51"/>
      <c r="BQ120" s="51"/>
      <c r="BR120" s="51"/>
      <c r="BS120" s="51"/>
    </row>
    <row r="121" spans="3:71" x14ac:dyDescent="0.25">
      <c r="C121" s="46" t="str">
        <f t="shared" si="9"/>
        <v>EXPORTA FÁCIL EXPRESSO - 45110INFINITE 21/2 Kg Adicional</v>
      </c>
      <c r="D121" s="50" t="s">
        <v>49</v>
      </c>
      <c r="E121" s="50" t="s">
        <v>54</v>
      </c>
      <c r="F121" s="51">
        <v>19.8</v>
      </c>
      <c r="G121" s="51">
        <v>23.4</v>
      </c>
      <c r="H121" s="51">
        <v>25.2</v>
      </c>
      <c r="I121" s="51">
        <v>27</v>
      </c>
      <c r="J121" s="51">
        <v>35.1</v>
      </c>
      <c r="K121" s="51">
        <v>38.700000000000003</v>
      </c>
      <c r="L121" s="51">
        <v>46.75</v>
      </c>
      <c r="N121" s="46" t="str">
        <f t="shared" si="10"/>
        <v>EXPORTA FÁCIL STANDARD - 45128INFINITE 21/2 Kg Adicional</v>
      </c>
      <c r="O121" s="50" t="s">
        <v>49</v>
      </c>
      <c r="P121" s="50" t="s">
        <v>54</v>
      </c>
      <c r="Q121" s="51">
        <v>14.45</v>
      </c>
      <c r="R121" s="51">
        <v>17.100000000000001</v>
      </c>
      <c r="S121" s="51">
        <v>18.899999999999999</v>
      </c>
      <c r="T121" s="51">
        <v>20.7</v>
      </c>
      <c r="U121" s="51">
        <v>25.2</v>
      </c>
      <c r="V121" s="51">
        <v>27.9</v>
      </c>
      <c r="W121" s="51">
        <v>34.200000000000003</v>
      </c>
      <c r="AU121" s="46" t="str">
        <f t="shared" si="13"/>
        <v>PACKET EXPRESS - 33170INFINITE 2301 a 500</v>
      </c>
      <c r="AV121" s="50" t="s">
        <v>49</v>
      </c>
      <c r="AW121" s="50" t="s">
        <v>30</v>
      </c>
      <c r="AX121" s="51">
        <v>33.229999999999997</v>
      </c>
      <c r="AZ121" s="46" t="str">
        <f t="shared" si="14"/>
        <v>PACKET STANDARD  - 33162INFINITE 21/2 Kg Adicional</v>
      </c>
      <c r="BA121" s="50" t="s">
        <v>49</v>
      </c>
      <c r="BB121" s="50" t="s">
        <v>54</v>
      </c>
      <c r="BC121" s="51">
        <v>2.92</v>
      </c>
      <c r="BE121" s="46" t="str">
        <f t="shared" si="15"/>
        <v>PACKET NOVAS FAIXAS - 33227INFINITE 2201 a 500</v>
      </c>
      <c r="BF121" s="50" t="s">
        <v>49</v>
      </c>
      <c r="BG121" s="50" t="s">
        <v>31</v>
      </c>
      <c r="BH121" s="51">
        <v>22.59</v>
      </c>
      <c r="BJ121" s="46"/>
      <c r="BK121" s="50"/>
      <c r="BL121" s="50"/>
      <c r="BM121" s="51"/>
      <c r="BN121" s="51"/>
      <c r="BO121" s="51"/>
      <c r="BP121" s="51"/>
      <c r="BQ121" s="51"/>
      <c r="BR121" s="51"/>
      <c r="BS121" s="51"/>
    </row>
    <row r="122" spans="3:71" x14ac:dyDescent="0.25">
      <c r="C122" s="46" t="str">
        <f t="shared" si="9"/>
        <v>EXPORTA FÁCIL EXPRESSO - 45110 Peso (g)</v>
      </c>
      <c r="D122" s="43"/>
      <c r="E122" s="43" t="s">
        <v>12</v>
      </c>
      <c r="F122" s="49" t="s">
        <v>13</v>
      </c>
      <c r="G122" s="49" t="s">
        <v>14</v>
      </c>
      <c r="H122" s="49" t="s">
        <v>15</v>
      </c>
      <c r="I122" s="49" t="s">
        <v>16</v>
      </c>
      <c r="J122" s="49" t="s">
        <v>17</v>
      </c>
      <c r="K122" s="49" t="s">
        <v>18</v>
      </c>
      <c r="L122" s="49" t="s">
        <v>19</v>
      </c>
      <c r="N122" s="46" t="str">
        <f t="shared" si="10"/>
        <v>EXPORTA FÁCIL STANDARD - 45128 Peso (g)</v>
      </c>
      <c r="O122" s="43"/>
      <c r="P122" s="43" t="s">
        <v>12</v>
      </c>
      <c r="Q122" s="49" t="s">
        <v>13</v>
      </c>
      <c r="R122" s="49" t="s">
        <v>14</v>
      </c>
      <c r="S122" s="49" t="s">
        <v>15</v>
      </c>
      <c r="T122" s="49" t="s">
        <v>16</v>
      </c>
      <c r="U122" s="49" t="s">
        <v>17</v>
      </c>
      <c r="V122" s="49" t="s">
        <v>18</v>
      </c>
      <c r="W122" s="49" t="s">
        <v>19</v>
      </c>
      <c r="AU122" s="46" t="str">
        <f t="shared" si="13"/>
        <v>PACKET EXPRESS - 33170INFINITE 2501 a 1000</v>
      </c>
      <c r="AV122" s="50" t="s">
        <v>49</v>
      </c>
      <c r="AW122" s="50" t="s">
        <v>28</v>
      </c>
      <c r="AX122" s="51">
        <v>36.72</v>
      </c>
      <c r="AZ122" s="46" t="str">
        <f t="shared" si="14"/>
        <v>PACKET STANDARD  - 33162 Peso (g)</v>
      </c>
      <c r="BA122" s="43"/>
      <c r="BB122" s="43" t="s">
        <v>12</v>
      </c>
      <c r="BC122" s="49" t="s">
        <v>20</v>
      </c>
      <c r="BE122" s="46" t="str">
        <f t="shared" si="15"/>
        <v>PACKET NOVAS FAIXAS - 33227INFINITE 2501 a 1000</v>
      </c>
      <c r="BF122" s="50" t="s">
        <v>49</v>
      </c>
      <c r="BG122" s="50" t="s">
        <v>28</v>
      </c>
      <c r="BH122" s="51">
        <v>25.36</v>
      </c>
      <c r="BJ122" s="46"/>
      <c r="BK122" s="43"/>
      <c r="BL122" s="43"/>
      <c r="BM122" s="49"/>
      <c r="BN122" s="49"/>
      <c r="BO122" s="49"/>
      <c r="BP122" s="49"/>
      <c r="BQ122" s="49"/>
      <c r="BR122" s="49"/>
      <c r="BS122" s="49"/>
    </row>
    <row r="123" spans="3:71" x14ac:dyDescent="0.25">
      <c r="C123" s="46" t="str">
        <f t="shared" si="9"/>
        <v>EXPORTA FÁCIL EXPRESSO - 45110INFINITE 30 a 500</v>
      </c>
      <c r="D123" s="50" t="s">
        <v>51</v>
      </c>
      <c r="E123" s="50" t="s">
        <v>22</v>
      </c>
      <c r="F123" s="51">
        <v>169.6</v>
      </c>
      <c r="G123" s="51">
        <v>175.8</v>
      </c>
      <c r="H123" s="51">
        <v>204.15</v>
      </c>
      <c r="I123" s="51">
        <v>235.85</v>
      </c>
      <c r="J123" s="51">
        <v>304.39999999999998</v>
      </c>
      <c r="K123" s="51">
        <v>334.9</v>
      </c>
      <c r="L123" s="51">
        <v>405.15</v>
      </c>
      <c r="N123" s="46" t="str">
        <f t="shared" si="10"/>
        <v>EXPORTA FÁCIL STANDARD - 45128INFINITE 30 a 500</v>
      </c>
      <c r="O123" s="50" t="s">
        <v>51</v>
      </c>
      <c r="P123" s="50" t="s">
        <v>22</v>
      </c>
      <c r="Q123" s="51">
        <v>135.69999999999999</v>
      </c>
      <c r="R123" s="51">
        <v>161.69999999999999</v>
      </c>
      <c r="S123" s="51">
        <v>179.65</v>
      </c>
      <c r="T123" s="51">
        <v>188.7</v>
      </c>
      <c r="U123" s="51">
        <v>243.5</v>
      </c>
      <c r="V123" s="51">
        <v>268</v>
      </c>
      <c r="W123" s="51">
        <v>324.14999999999998</v>
      </c>
      <c r="AU123" s="46" t="str">
        <f t="shared" si="13"/>
        <v>PACKET EXPRESS - 33170INFINITE 21001 a 1.500</v>
      </c>
      <c r="AV123" s="50" t="s">
        <v>49</v>
      </c>
      <c r="AW123" s="50" t="s">
        <v>34</v>
      </c>
      <c r="AX123" s="51">
        <v>40.22</v>
      </c>
      <c r="AZ123" s="46" t="str">
        <f t="shared" si="14"/>
        <v>PACKET STANDARD  - 33162INFINITE 30 a 500</v>
      </c>
      <c r="BA123" s="50" t="s">
        <v>51</v>
      </c>
      <c r="BB123" s="50" t="s">
        <v>22</v>
      </c>
      <c r="BC123" s="51">
        <v>23.6</v>
      </c>
      <c r="BE123" s="46" t="str">
        <f t="shared" si="15"/>
        <v>PACKET NOVAS FAIXAS - 33227INFINITE 21001 a 1.500</v>
      </c>
      <c r="BF123" s="50" t="s">
        <v>49</v>
      </c>
      <c r="BG123" s="50" t="s">
        <v>34</v>
      </c>
      <c r="BH123" s="51">
        <v>28.12</v>
      </c>
      <c r="BJ123" s="46"/>
      <c r="BK123" s="50"/>
      <c r="BL123" s="50"/>
      <c r="BM123" s="51"/>
      <c r="BN123" s="51"/>
      <c r="BO123" s="51"/>
      <c r="BP123" s="51"/>
      <c r="BQ123" s="51"/>
      <c r="BR123" s="51"/>
      <c r="BS123" s="51"/>
    </row>
    <row r="124" spans="3:71" x14ac:dyDescent="0.25">
      <c r="C124" s="46" t="str">
        <f t="shared" si="9"/>
        <v>EXPORTA FÁCIL EXPRESSO - 45110INFINITE 3501 a 1000</v>
      </c>
      <c r="D124" s="50" t="s">
        <v>51</v>
      </c>
      <c r="E124" s="50" t="s">
        <v>28</v>
      </c>
      <c r="F124" s="51">
        <v>179.95</v>
      </c>
      <c r="G124" s="51">
        <v>186.5</v>
      </c>
      <c r="H124" s="51">
        <v>216.55</v>
      </c>
      <c r="I124" s="51">
        <v>250.25</v>
      </c>
      <c r="J124" s="51">
        <v>322.89999999999998</v>
      </c>
      <c r="K124" s="51">
        <v>355.3</v>
      </c>
      <c r="L124" s="51">
        <v>429.9</v>
      </c>
      <c r="N124" s="46" t="str">
        <f t="shared" si="10"/>
        <v>EXPORTA FÁCIL STANDARD - 45128INFINITE 3501 a 1000</v>
      </c>
      <c r="O124" s="50" t="s">
        <v>51</v>
      </c>
      <c r="P124" s="50" t="s">
        <v>28</v>
      </c>
      <c r="Q124" s="51">
        <v>143.94999999999999</v>
      </c>
      <c r="R124" s="51">
        <v>171.6</v>
      </c>
      <c r="S124" s="51">
        <v>190.55</v>
      </c>
      <c r="T124" s="51">
        <v>200.2</v>
      </c>
      <c r="U124" s="51">
        <v>258.35000000000002</v>
      </c>
      <c r="V124" s="51">
        <v>284.25</v>
      </c>
      <c r="W124" s="51">
        <v>343.95</v>
      </c>
      <c r="AU124" s="46" t="str">
        <f t="shared" si="13"/>
        <v>PACKET EXPRESS - 33170INFINITE 21.501 a 2.000</v>
      </c>
      <c r="AV124" s="50" t="s">
        <v>49</v>
      </c>
      <c r="AW124" s="50" t="s">
        <v>38</v>
      </c>
      <c r="AX124" s="51">
        <v>43.71</v>
      </c>
      <c r="AZ124" s="46" t="str">
        <f t="shared" si="14"/>
        <v>PACKET STANDARD  - 33162INFINITE 3501 a 1000</v>
      </c>
      <c r="BA124" s="50" t="s">
        <v>51</v>
      </c>
      <c r="BB124" s="50" t="s">
        <v>28</v>
      </c>
      <c r="BC124" s="51">
        <v>26.49</v>
      </c>
      <c r="BE124" s="46" t="str">
        <f t="shared" si="15"/>
        <v>PACKET NOVAS FAIXAS - 33227INFINITE 21.501 a 2.000</v>
      </c>
      <c r="BF124" s="50" t="s">
        <v>49</v>
      </c>
      <c r="BG124" s="50" t="s">
        <v>38</v>
      </c>
      <c r="BH124" s="51">
        <v>30.89</v>
      </c>
      <c r="BJ124" s="46"/>
      <c r="BK124" s="50"/>
      <c r="BL124" s="50"/>
      <c r="BM124" s="51"/>
      <c r="BN124" s="51"/>
      <c r="BO124" s="51"/>
      <c r="BP124" s="51"/>
      <c r="BQ124" s="51"/>
      <c r="BR124" s="51"/>
      <c r="BS124" s="51"/>
    </row>
    <row r="125" spans="3:71" x14ac:dyDescent="0.25">
      <c r="C125" s="46" t="str">
        <f t="shared" si="9"/>
        <v>EXPORTA FÁCIL EXPRESSO - 45110INFINITE 31001 a 1.500</v>
      </c>
      <c r="D125" s="50" t="s">
        <v>51</v>
      </c>
      <c r="E125" s="50" t="s">
        <v>34</v>
      </c>
      <c r="F125" s="51">
        <v>190.3</v>
      </c>
      <c r="G125" s="51">
        <v>197.2</v>
      </c>
      <c r="H125" s="51">
        <v>229.05</v>
      </c>
      <c r="I125" s="51">
        <v>264.55</v>
      </c>
      <c r="J125" s="51">
        <v>341.4</v>
      </c>
      <c r="K125" s="51">
        <v>375.7</v>
      </c>
      <c r="L125" s="51">
        <v>454.55</v>
      </c>
      <c r="N125" s="46" t="str">
        <f t="shared" si="10"/>
        <v>EXPORTA FÁCIL STANDARD - 45128INFINITE 31001 a 1.500</v>
      </c>
      <c r="O125" s="50" t="s">
        <v>51</v>
      </c>
      <c r="P125" s="50" t="s">
        <v>34</v>
      </c>
      <c r="Q125" s="51">
        <v>152.25</v>
      </c>
      <c r="R125" s="51">
        <v>181.45</v>
      </c>
      <c r="S125" s="51">
        <v>201.5</v>
      </c>
      <c r="T125" s="51">
        <v>211.65</v>
      </c>
      <c r="U125" s="51">
        <v>273.2</v>
      </c>
      <c r="V125" s="51">
        <v>300.60000000000002</v>
      </c>
      <c r="W125" s="51">
        <v>363.65</v>
      </c>
      <c r="AU125" s="46" t="str">
        <f t="shared" si="13"/>
        <v>PACKET EXPRESS - 33170INFINITE 22.001 a 2.500</v>
      </c>
      <c r="AV125" s="50" t="s">
        <v>49</v>
      </c>
      <c r="AW125" s="50" t="s">
        <v>42</v>
      </c>
      <c r="AX125" s="51">
        <v>47.21</v>
      </c>
      <c r="AZ125" s="46" t="str">
        <f t="shared" si="14"/>
        <v>PACKET STANDARD  - 33162INFINITE 31001 a 1.500</v>
      </c>
      <c r="BA125" s="50" t="s">
        <v>51</v>
      </c>
      <c r="BB125" s="50" t="s">
        <v>34</v>
      </c>
      <c r="BC125" s="51">
        <v>29.37</v>
      </c>
      <c r="BE125" s="46" t="str">
        <f t="shared" si="15"/>
        <v>PACKET NOVAS FAIXAS - 33227INFINITE 22.001 a 2.500</v>
      </c>
      <c r="BF125" s="50" t="s">
        <v>49</v>
      </c>
      <c r="BG125" s="50" t="s">
        <v>42</v>
      </c>
      <c r="BH125" s="51">
        <v>33.65</v>
      </c>
      <c r="BJ125" s="46"/>
      <c r="BK125" s="50"/>
      <c r="BL125" s="50"/>
      <c r="BM125" s="51"/>
      <c r="BN125" s="51"/>
      <c r="BO125" s="51"/>
      <c r="BP125" s="51"/>
      <c r="BQ125" s="51"/>
      <c r="BR125" s="51"/>
      <c r="BS125" s="51"/>
    </row>
    <row r="126" spans="3:71" x14ac:dyDescent="0.25">
      <c r="C126" s="46" t="str">
        <f t="shared" si="9"/>
        <v>EXPORTA FÁCIL EXPRESSO - 45110INFINITE 31.501 a 2.000</v>
      </c>
      <c r="D126" s="50" t="s">
        <v>51</v>
      </c>
      <c r="E126" s="50" t="s">
        <v>38</v>
      </c>
      <c r="F126" s="51">
        <v>200.7</v>
      </c>
      <c r="G126" s="51">
        <v>208</v>
      </c>
      <c r="H126" s="51">
        <v>241.55</v>
      </c>
      <c r="I126" s="51">
        <v>279.10000000000002</v>
      </c>
      <c r="J126" s="51">
        <v>360.25</v>
      </c>
      <c r="K126" s="51">
        <v>396.3</v>
      </c>
      <c r="L126" s="51">
        <v>479.45</v>
      </c>
      <c r="N126" s="46" t="str">
        <f t="shared" si="10"/>
        <v>EXPORTA FÁCIL STANDARD - 45128INFINITE 31.501 a 2.000</v>
      </c>
      <c r="O126" s="50" t="s">
        <v>51</v>
      </c>
      <c r="P126" s="50" t="s">
        <v>38</v>
      </c>
      <c r="Q126" s="51">
        <v>160.65</v>
      </c>
      <c r="R126" s="51">
        <v>191.35</v>
      </c>
      <c r="S126" s="51">
        <v>212.6</v>
      </c>
      <c r="T126" s="51">
        <v>223.25</v>
      </c>
      <c r="U126" s="51">
        <v>288.2</v>
      </c>
      <c r="V126" s="51">
        <v>317.05</v>
      </c>
      <c r="W126" s="51">
        <v>383.65</v>
      </c>
      <c r="AU126" s="46" t="str">
        <f t="shared" si="13"/>
        <v>PACKET EXPRESS - 33170INFINITE 22.501 a 3.000</v>
      </c>
      <c r="AV126" s="50" t="s">
        <v>49</v>
      </c>
      <c r="AW126" s="50" t="s">
        <v>44</v>
      </c>
      <c r="AX126" s="51">
        <v>50.72</v>
      </c>
      <c r="AZ126" s="46" t="str">
        <f t="shared" si="14"/>
        <v>PACKET STANDARD  - 33162INFINITE 31.501 a 2.000</v>
      </c>
      <c r="BA126" s="50" t="s">
        <v>51</v>
      </c>
      <c r="BB126" s="50" t="s">
        <v>38</v>
      </c>
      <c r="BC126" s="51">
        <v>32.26</v>
      </c>
      <c r="BE126" s="46" t="str">
        <f t="shared" si="15"/>
        <v>PACKET NOVAS FAIXAS - 33227INFINITE 22.501 a 3.000</v>
      </c>
      <c r="BF126" s="50" t="s">
        <v>49</v>
      </c>
      <c r="BG126" s="50" t="s">
        <v>44</v>
      </c>
      <c r="BH126" s="51">
        <v>36.42</v>
      </c>
      <c r="BJ126" s="46"/>
      <c r="BK126" s="50"/>
      <c r="BL126" s="50"/>
      <c r="BM126" s="51"/>
      <c r="BN126" s="51"/>
      <c r="BO126" s="51"/>
      <c r="BP126" s="51"/>
      <c r="BQ126" s="51"/>
      <c r="BR126" s="51"/>
      <c r="BS126" s="51"/>
    </row>
    <row r="127" spans="3:71" x14ac:dyDescent="0.25">
      <c r="C127" s="46" t="str">
        <f t="shared" si="9"/>
        <v>EXPORTA FÁCIL EXPRESSO - 45110INFINITE 32.001 a 2.500</v>
      </c>
      <c r="D127" s="50" t="s">
        <v>51</v>
      </c>
      <c r="E127" s="50" t="s">
        <v>42</v>
      </c>
      <c r="F127" s="51">
        <v>211.1</v>
      </c>
      <c r="G127" s="51">
        <v>218.7</v>
      </c>
      <c r="H127" s="51">
        <v>254.05</v>
      </c>
      <c r="I127" s="51">
        <v>293.55</v>
      </c>
      <c r="J127" s="51">
        <v>378.75</v>
      </c>
      <c r="K127" s="51">
        <v>416.7</v>
      </c>
      <c r="L127" s="51">
        <v>504.2</v>
      </c>
      <c r="N127" s="46" t="str">
        <f t="shared" si="10"/>
        <v>EXPORTA FÁCIL STANDARD - 45128INFINITE 32.001 a 2.500</v>
      </c>
      <c r="O127" s="50" t="s">
        <v>51</v>
      </c>
      <c r="P127" s="50" t="s">
        <v>42</v>
      </c>
      <c r="Q127" s="51">
        <v>168.85</v>
      </c>
      <c r="R127" s="51">
        <v>201.25</v>
      </c>
      <c r="S127" s="51">
        <v>223.55</v>
      </c>
      <c r="T127" s="51">
        <v>234.8</v>
      </c>
      <c r="U127" s="51">
        <v>303.05</v>
      </c>
      <c r="V127" s="51">
        <v>333.45</v>
      </c>
      <c r="W127" s="51">
        <v>403.4</v>
      </c>
      <c r="AU127" s="46" t="str">
        <f t="shared" si="13"/>
        <v>PACKET EXPRESS - 33170INFINITE 23.001 a 3.500</v>
      </c>
      <c r="AV127" s="50" t="s">
        <v>49</v>
      </c>
      <c r="AW127" s="50" t="s">
        <v>46</v>
      </c>
      <c r="AX127" s="51">
        <v>54.21</v>
      </c>
      <c r="AZ127" s="46" t="str">
        <f t="shared" si="14"/>
        <v>PACKET STANDARD  - 33162INFINITE 32.001 a 2.500</v>
      </c>
      <c r="BA127" s="50" t="s">
        <v>51</v>
      </c>
      <c r="BB127" s="50" t="s">
        <v>42</v>
      </c>
      <c r="BC127" s="51">
        <v>35.15</v>
      </c>
      <c r="BE127" s="46" t="str">
        <f t="shared" si="15"/>
        <v>PACKET NOVAS FAIXAS - 33227INFINITE 23.001 a 3.500</v>
      </c>
      <c r="BF127" s="50" t="s">
        <v>49</v>
      </c>
      <c r="BG127" s="50" t="s">
        <v>46</v>
      </c>
      <c r="BH127" s="51">
        <v>39.18</v>
      </c>
      <c r="BJ127" s="46"/>
      <c r="BK127" s="50"/>
      <c r="BL127" s="50"/>
      <c r="BM127" s="51"/>
      <c r="BN127" s="51"/>
      <c r="BO127" s="51"/>
      <c r="BP127" s="51"/>
      <c r="BQ127" s="51"/>
      <c r="BR127" s="51"/>
      <c r="BS127" s="51"/>
    </row>
    <row r="128" spans="3:71" x14ac:dyDescent="0.25">
      <c r="C128" s="46" t="str">
        <f t="shared" si="9"/>
        <v>EXPORTA FÁCIL EXPRESSO - 45110INFINITE 32.501 a 3.000</v>
      </c>
      <c r="D128" s="50" t="s">
        <v>51</v>
      </c>
      <c r="E128" s="50" t="s">
        <v>44</v>
      </c>
      <c r="F128" s="51">
        <v>221.4</v>
      </c>
      <c r="G128" s="51">
        <v>229.5</v>
      </c>
      <c r="H128" s="51">
        <v>266.45</v>
      </c>
      <c r="I128" s="51">
        <v>307.8</v>
      </c>
      <c r="J128" s="51">
        <v>397.25</v>
      </c>
      <c r="K128" s="51">
        <v>437.2</v>
      </c>
      <c r="L128" s="51">
        <v>528.95000000000005</v>
      </c>
      <c r="N128" s="46" t="str">
        <f t="shared" si="10"/>
        <v>EXPORTA FÁCIL STANDARD - 45128INFINITE 32.501 a 3.000</v>
      </c>
      <c r="O128" s="50" t="s">
        <v>51</v>
      </c>
      <c r="P128" s="50" t="s">
        <v>44</v>
      </c>
      <c r="Q128" s="51">
        <v>177.15</v>
      </c>
      <c r="R128" s="51">
        <v>211.15</v>
      </c>
      <c r="S128" s="51">
        <v>234.55</v>
      </c>
      <c r="T128" s="51">
        <v>246.3</v>
      </c>
      <c r="U128" s="51">
        <v>317.89999999999998</v>
      </c>
      <c r="V128" s="51">
        <v>349.7</v>
      </c>
      <c r="W128" s="51">
        <v>423.15</v>
      </c>
      <c r="AU128" s="46" t="str">
        <f t="shared" si="13"/>
        <v>PACKET EXPRESS - 33170INFINITE 23.501 a 4.000</v>
      </c>
      <c r="AV128" s="50" t="s">
        <v>49</v>
      </c>
      <c r="AW128" s="50" t="s">
        <v>48</v>
      </c>
      <c r="AX128" s="51">
        <v>57.71</v>
      </c>
      <c r="AZ128" s="46" t="str">
        <f t="shared" si="14"/>
        <v>PACKET STANDARD  - 33162INFINITE 32.501 a 3.000</v>
      </c>
      <c r="BA128" s="50" t="s">
        <v>51</v>
      </c>
      <c r="BB128" s="50" t="s">
        <v>44</v>
      </c>
      <c r="BC128" s="51">
        <v>38.04</v>
      </c>
      <c r="BE128" s="46" t="str">
        <f t="shared" si="15"/>
        <v>PACKET NOVAS FAIXAS - 33227INFINITE 23.501 a 4.000</v>
      </c>
      <c r="BF128" s="50" t="s">
        <v>49</v>
      </c>
      <c r="BG128" s="50" t="s">
        <v>48</v>
      </c>
      <c r="BH128" s="51">
        <v>41.95</v>
      </c>
      <c r="BJ128" s="46"/>
      <c r="BK128" s="50"/>
      <c r="BL128" s="50"/>
      <c r="BM128" s="51"/>
      <c r="BN128" s="51"/>
      <c r="BO128" s="51"/>
      <c r="BP128" s="51"/>
      <c r="BQ128" s="51"/>
      <c r="BR128" s="51"/>
      <c r="BS128" s="51"/>
    </row>
    <row r="129" spans="3:71" x14ac:dyDescent="0.25">
      <c r="C129" s="46" t="str">
        <f t="shared" si="9"/>
        <v>EXPORTA FÁCIL EXPRESSO - 45110INFINITE 33.001 a 3.500</v>
      </c>
      <c r="D129" s="50" t="s">
        <v>51</v>
      </c>
      <c r="E129" s="50" t="s">
        <v>46</v>
      </c>
      <c r="F129" s="51">
        <v>231.8</v>
      </c>
      <c r="G129" s="51">
        <v>240.25</v>
      </c>
      <c r="H129" s="51">
        <v>279.05</v>
      </c>
      <c r="I129" s="51">
        <v>322.39999999999998</v>
      </c>
      <c r="J129" s="51">
        <v>415.95</v>
      </c>
      <c r="K129" s="51">
        <v>457.8</v>
      </c>
      <c r="L129" s="51">
        <v>553.85</v>
      </c>
      <c r="N129" s="46" t="str">
        <f t="shared" si="10"/>
        <v>EXPORTA FÁCIL STANDARD - 45128INFINITE 33.001 a 3.500</v>
      </c>
      <c r="O129" s="50" t="s">
        <v>51</v>
      </c>
      <c r="P129" s="50" t="s">
        <v>46</v>
      </c>
      <c r="Q129" s="51">
        <v>185.55</v>
      </c>
      <c r="R129" s="51">
        <v>221</v>
      </c>
      <c r="S129" s="51">
        <v>245.5</v>
      </c>
      <c r="T129" s="51">
        <v>257.89999999999998</v>
      </c>
      <c r="U129" s="51">
        <v>332.8</v>
      </c>
      <c r="V129" s="51">
        <v>366.25</v>
      </c>
      <c r="W129" s="51">
        <v>443.05</v>
      </c>
      <c r="AU129" s="46" t="str">
        <f t="shared" si="13"/>
        <v>PACKET EXPRESS - 33170INFINITE 24.001 a 4.500</v>
      </c>
      <c r="AV129" s="50" t="s">
        <v>49</v>
      </c>
      <c r="AW129" s="50" t="s">
        <v>50</v>
      </c>
      <c r="AX129" s="51">
        <v>61.2</v>
      </c>
      <c r="AZ129" s="46" t="str">
        <f t="shared" si="14"/>
        <v>PACKET STANDARD  - 33162INFINITE 33.001 a 3.500</v>
      </c>
      <c r="BA129" s="50" t="s">
        <v>51</v>
      </c>
      <c r="BB129" s="50" t="s">
        <v>46</v>
      </c>
      <c r="BC129" s="51">
        <v>40.93</v>
      </c>
      <c r="BE129" s="46" t="str">
        <f t="shared" si="15"/>
        <v>PACKET NOVAS FAIXAS - 33227INFINITE 24.001 a 4.500</v>
      </c>
      <c r="BF129" s="50" t="s">
        <v>49</v>
      </c>
      <c r="BG129" s="50" t="s">
        <v>50</v>
      </c>
      <c r="BH129" s="51">
        <v>44.71</v>
      </c>
      <c r="BJ129" s="46"/>
      <c r="BK129" s="50"/>
      <c r="BL129" s="50"/>
      <c r="BM129" s="51"/>
      <c r="BN129" s="51"/>
      <c r="BO129" s="51"/>
      <c r="BP129" s="51"/>
      <c r="BQ129" s="51"/>
      <c r="BR129" s="51"/>
      <c r="BS129" s="51"/>
    </row>
    <row r="130" spans="3:71" x14ac:dyDescent="0.25">
      <c r="C130" s="46" t="str">
        <f t="shared" si="9"/>
        <v>EXPORTA FÁCIL EXPRESSO - 45110INFINITE 33.501 a 4.000</v>
      </c>
      <c r="D130" s="50" t="s">
        <v>51</v>
      </c>
      <c r="E130" s="50" t="s">
        <v>48</v>
      </c>
      <c r="F130" s="51">
        <v>242.2</v>
      </c>
      <c r="G130" s="51">
        <v>251</v>
      </c>
      <c r="H130" s="51">
        <v>291.45</v>
      </c>
      <c r="I130" s="51">
        <v>336.75</v>
      </c>
      <c r="J130" s="51">
        <v>434.6</v>
      </c>
      <c r="K130" s="51">
        <v>478.2</v>
      </c>
      <c r="L130" s="51">
        <v>578.54999999999995</v>
      </c>
      <c r="N130" s="46" t="str">
        <f t="shared" si="10"/>
        <v>EXPORTA FÁCIL STANDARD - 45128INFINITE 33.501 a 4.000</v>
      </c>
      <c r="O130" s="50" t="s">
        <v>51</v>
      </c>
      <c r="P130" s="50" t="s">
        <v>48</v>
      </c>
      <c r="Q130" s="51">
        <v>193.8</v>
      </c>
      <c r="R130" s="51">
        <v>230.9</v>
      </c>
      <c r="S130" s="51">
        <v>256.45</v>
      </c>
      <c r="T130" s="51">
        <v>269.45</v>
      </c>
      <c r="U130" s="51">
        <v>347.65</v>
      </c>
      <c r="V130" s="51">
        <v>382.5</v>
      </c>
      <c r="W130" s="51">
        <v>462.85</v>
      </c>
      <c r="AU130" s="46" t="str">
        <f t="shared" si="13"/>
        <v>PACKET EXPRESS - 33170INFINITE 24.501 a 5.000</v>
      </c>
      <c r="AV130" s="50" t="s">
        <v>49</v>
      </c>
      <c r="AW130" s="50" t="s">
        <v>52</v>
      </c>
      <c r="AX130" s="51">
        <v>64.7</v>
      </c>
      <c r="AZ130" s="46" t="str">
        <f t="shared" si="14"/>
        <v>PACKET STANDARD  - 33162INFINITE 33.501 a 4.000</v>
      </c>
      <c r="BA130" s="50" t="s">
        <v>51</v>
      </c>
      <c r="BB130" s="50" t="s">
        <v>48</v>
      </c>
      <c r="BC130" s="51">
        <v>43.81</v>
      </c>
      <c r="BE130" s="46" t="str">
        <f t="shared" si="15"/>
        <v>PACKET NOVAS FAIXAS - 33227INFINITE 24.501 a 5.000</v>
      </c>
      <c r="BF130" s="50" t="s">
        <v>49</v>
      </c>
      <c r="BG130" s="50" t="s">
        <v>52</v>
      </c>
      <c r="BH130" s="51">
        <v>47.48</v>
      </c>
      <c r="BJ130" s="46"/>
      <c r="BK130" s="50"/>
      <c r="BL130" s="50"/>
      <c r="BM130" s="51"/>
      <c r="BN130" s="51"/>
      <c r="BO130" s="51"/>
      <c r="BP130" s="51"/>
      <c r="BQ130" s="51"/>
      <c r="BR130" s="51"/>
      <c r="BS130" s="51"/>
    </row>
    <row r="131" spans="3:71" x14ac:dyDescent="0.25">
      <c r="C131" s="46" t="str">
        <f t="shared" si="9"/>
        <v>EXPORTA FÁCIL EXPRESSO - 45110INFINITE 34.001 a 4.500</v>
      </c>
      <c r="D131" s="50" t="s">
        <v>51</v>
      </c>
      <c r="E131" s="50" t="s">
        <v>50</v>
      </c>
      <c r="F131" s="51">
        <v>261.95</v>
      </c>
      <c r="G131" s="51">
        <v>274.35000000000002</v>
      </c>
      <c r="H131" s="51">
        <v>316.60000000000002</v>
      </c>
      <c r="I131" s="51">
        <v>363.75</v>
      </c>
      <c r="J131" s="51">
        <v>469.65</v>
      </c>
      <c r="K131" s="51">
        <v>516.85</v>
      </c>
      <c r="L131" s="51">
        <v>625.29999999999995</v>
      </c>
      <c r="N131" s="46" t="str">
        <f t="shared" si="10"/>
        <v>EXPORTA FÁCIL STANDARD - 45128INFINITE 34.001 a 4.500</v>
      </c>
      <c r="O131" s="50" t="s">
        <v>51</v>
      </c>
      <c r="P131" s="50" t="s">
        <v>50</v>
      </c>
      <c r="Q131" s="51">
        <v>208.2</v>
      </c>
      <c r="R131" s="51">
        <v>248</v>
      </c>
      <c r="S131" s="51">
        <v>275.35000000000002</v>
      </c>
      <c r="T131" s="51">
        <v>290.10000000000002</v>
      </c>
      <c r="U131" s="51">
        <v>372.85</v>
      </c>
      <c r="V131" s="51">
        <v>410.4</v>
      </c>
      <c r="W131" s="51">
        <v>496.95</v>
      </c>
      <c r="AU131" s="46" t="str">
        <f t="shared" si="13"/>
        <v>PACKET EXPRESS - 33170INFINITE 21/2 Kg Adicional</v>
      </c>
      <c r="AV131" s="50" t="s">
        <v>49</v>
      </c>
      <c r="AW131" s="50" t="s">
        <v>54</v>
      </c>
      <c r="AX131" s="51">
        <v>3.5</v>
      </c>
      <c r="AZ131" s="46" t="str">
        <f t="shared" si="14"/>
        <v>PACKET STANDARD  - 33162INFINITE 34.001 a 4.500</v>
      </c>
      <c r="BA131" s="50" t="s">
        <v>51</v>
      </c>
      <c r="BB131" s="50" t="s">
        <v>50</v>
      </c>
      <c r="BC131" s="51">
        <v>46.7</v>
      </c>
      <c r="BE131" s="46" t="str">
        <f t="shared" si="15"/>
        <v>PACKET NOVAS FAIXAS - 33227INFINITE 21/2 Kg Adicional</v>
      </c>
      <c r="BF131" s="50" t="s">
        <v>49</v>
      </c>
      <c r="BG131" s="50" t="s">
        <v>54</v>
      </c>
      <c r="BH131" s="51">
        <v>2.77</v>
      </c>
      <c r="BJ131" s="46"/>
      <c r="BK131" s="50"/>
      <c r="BL131" s="50"/>
      <c r="BM131" s="51"/>
      <c r="BN131" s="51"/>
      <c r="BO131" s="51"/>
      <c r="BP131" s="51"/>
      <c r="BQ131" s="51"/>
      <c r="BR131" s="51"/>
      <c r="BS131" s="51"/>
    </row>
    <row r="132" spans="3:71" x14ac:dyDescent="0.25">
      <c r="C132" s="46" t="str">
        <f t="shared" ref="C132:C193" si="25">$C$1&amp;D132&amp;E132</f>
        <v>EXPORTA FÁCIL EXPRESSO - 45110INFINITE 34.501 a 5.000</v>
      </c>
      <c r="D132" s="50" t="s">
        <v>51</v>
      </c>
      <c r="E132" s="50" t="s">
        <v>52</v>
      </c>
      <c r="F132" s="51">
        <v>281.7</v>
      </c>
      <c r="G132" s="51">
        <v>297.75</v>
      </c>
      <c r="H132" s="51">
        <v>341.8</v>
      </c>
      <c r="I132" s="51">
        <v>390.7</v>
      </c>
      <c r="J132" s="51">
        <v>504.7</v>
      </c>
      <c r="K132" s="51">
        <v>555.54999999999995</v>
      </c>
      <c r="L132" s="51">
        <v>672.05</v>
      </c>
      <c r="N132" s="46" t="str">
        <f t="shared" ref="N132:N193" si="26">$N$1&amp;O132&amp;P132</f>
        <v>EXPORTA FÁCIL STANDARD - 45128INFINITE 34.501 a 5.000</v>
      </c>
      <c r="O132" s="50" t="s">
        <v>51</v>
      </c>
      <c r="P132" s="50" t="s">
        <v>52</v>
      </c>
      <c r="Q132" s="51">
        <v>222.55</v>
      </c>
      <c r="R132" s="51">
        <v>265.10000000000002</v>
      </c>
      <c r="S132" s="51">
        <v>294.25</v>
      </c>
      <c r="T132" s="51">
        <v>310.8</v>
      </c>
      <c r="U132" s="51">
        <v>398</v>
      </c>
      <c r="V132" s="51">
        <v>438.3</v>
      </c>
      <c r="W132" s="51">
        <v>531.15</v>
      </c>
      <c r="AU132" s="46" t="str">
        <f t="shared" ref="AU132:AU195" si="27">$AU$1&amp;AV132&amp;AW132</f>
        <v>PACKET EXPRESS - 33170 Peso (g)</v>
      </c>
      <c r="AV132" s="43"/>
      <c r="AW132" s="43" t="s">
        <v>12</v>
      </c>
      <c r="AX132" s="49" t="s">
        <v>20</v>
      </c>
      <c r="AZ132" s="46" t="str">
        <f t="shared" ref="AZ132:AZ193" si="28">$AZ$1&amp;BA132&amp;BB132</f>
        <v>PACKET STANDARD  - 33162INFINITE 34.501 a 5.000</v>
      </c>
      <c r="BA132" s="50" t="s">
        <v>51</v>
      </c>
      <c r="BB132" s="50" t="s">
        <v>52</v>
      </c>
      <c r="BC132" s="51">
        <v>49.59</v>
      </c>
      <c r="BE132" s="46" t="str">
        <f t="shared" ref="BE132:BE195" si="29">$BE$1&amp;BF132&amp;BG132</f>
        <v>PACKET NOVAS FAIXAS - 33227 Peso (g)</v>
      </c>
      <c r="BF132" s="43"/>
      <c r="BG132" s="43" t="s">
        <v>12</v>
      </c>
      <c r="BH132" s="49" t="s">
        <v>20</v>
      </c>
      <c r="BJ132" s="46"/>
      <c r="BK132" s="50"/>
      <c r="BL132" s="50"/>
      <c r="BM132" s="51"/>
      <c r="BN132" s="51"/>
      <c r="BO132" s="51"/>
      <c r="BP132" s="51"/>
      <c r="BQ132" s="51"/>
      <c r="BR132" s="51"/>
      <c r="BS132" s="51"/>
    </row>
    <row r="133" spans="3:71" x14ac:dyDescent="0.25">
      <c r="C133" s="46" t="str">
        <f t="shared" si="25"/>
        <v>EXPORTA FÁCIL EXPRESSO - 45110INFINITE 31/2 Kg Adicional</v>
      </c>
      <c r="D133" s="50" t="s">
        <v>51</v>
      </c>
      <c r="E133" s="50" t="s">
        <v>54</v>
      </c>
      <c r="F133" s="51">
        <v>19.8</v>
      </c>
      <c r="G133" s="51">
        <v>23.4</v>
      </c>
      <c r="H133" s="51">
        <v>25.2</v>
      </c>
      <c r="I133" s="51">
        <v>27</v>
      </c>
      <c r="J133" s="51">
        <v>35.1</v>
      </c>
      <c r="K133" s="51">
        <v>38.700000000000003</v>
      </c>
      <c r="L133" s="51">
        <v>46.75</v>
      </c>
      <c r="N133" s="46" t="str">
        <f t="shared" si="26"/>
        <v>EXPORTA FÁCIL STANDARD - 45128INFINITE 31/2 Kg Adicional</v>
      </c>
      <c r="O133" s="50" t="s">
        <v>51</v>
      </c>
      <c r="P133" s="50" t="s">
        <v>54</v>
      </c>
      <c r="Q133" s="51">
        <v>14.45</v>
      </c>
      <c r="R133" s="51">
        <v>17.100000000000001</v>
      </c>
      <c r="S133" s="51">
        <v>18.899999999999999</v>
      </c>
      <c r="T133" s="51">
        <v>20.7</v>
      </c>
      <c r="U133" s="51">
        <v>25.2</v>
      </c>
      <c r="V133" s="51">
        <v>27.9</v>
      </c>
      <c r="W133" s="51">
        <v>34.200000000000003</v>
      </c>
      <c r="AU133" s="46" t="str">
        <f t="shared" si="27"/>
        <v>PACKET EXPRESS - 33170INFINITE 30 a 300</v>
      </c>
      <c r="AV133" s="50" t="s">
        <v>51</v>
      </c>
      <c r="AW133" s="50" t="s">
        <v>24</v>
      </c>
      <c r="AX133" s="51">
        <v>31.43</v>
      </c>
      <c r="AZ133" s="46" t="str">
        <f t="shared" si="28"/>
        <v>PACKET STANDARD  - 33162INFINITE 31/2 Kg Adicional</v>
      </c>
      <c r="BA133" s="50" t="s">
        <v>51</v>
      </c>
      <c r="BB133" s="50" t="s">
        <v>54</v>
      </c>
      <c r="BC133" s="51">
        <v>2.89</v>
      </c>
      <c r="BE133" s="46" t="str">
        <f t="shared" si="29"/>
        <v>PACKET NOVAS FAIXAS - 33227INFINITE 30 a 200</v>
      </c>
      <c r="BF133" s="50" t="s">
        <v>51</v>
      </c>
      <c r="BG133" s="50" t="s">
        <v>25</v>
      </c>
      <c r="BH133" s="51">
        <v>15.05</v>
      </c>
      <c r="BJ133" s="46"/>
      <c r="BK133" s="50"/>
      <c r="BL133" s="50"/>
      <c r="BM133" s="51"/>
      <c r="BN133" s="51"/>
      <c r="BO133" s="51"/>
      <c r="BP133" s="51"/>
      <c r="BQ133" s="51"/>
      <c r="BR133" s="51"/>
      <c r="BS133" s="51"/>
    </row>
    <row r="134" spans="3:71" x14ac:dyDescent="0.25">
      <c r="C134" s="46" t="str">
        <f t="shared" si="25"/>
        <v>EXPORTA FÁCIL EXPRESSO - 45110 Peso (g)</v>
      </c>
      <c r="D134" s="43"/>
      <c r="E134" s="43" t="s">
        <v>12</v>
      </c>
      <c r="F134" s="49" t="s">
        <v>13</v>
      </c>
      <c r="G134" s="49" t="s">
        <v>14</v>
      </c>
      <c r="H134" s="49" t="s">
        <v>15</v>
      </c>
      <c r="I134" s="49" t="s">
        <v>16</v>
      </c>
      <c r="J134" s="49" t="s">
        <v>17</v>
      </c>
      <c r="K134" s="49" t="s">
        <v>18</v>
      </c>
      <c r="L134" s="49" t="s">
        <v>19</v>
      </c>
      <c r="N134" s="46" t="str">
        <f t="shared" si="26"/>
        <v>EXPORTA FÁCIL STANDARD - 45128 Peso (g)</v>
      </c>
      <c r="O134" s="43"/>
      <c r="P134" s="43" t="s">
        <v>12</v>
      </c>
      <c r="Q134" s="49" t="s">
        <v>13</v>
      </c>
      <c r="R134" s="49" t="s">
        <v>14</v>
      </c>
      <c r="S134" s="49" t="s">
        <v>15</v>
      </c>
      <c r="T134" s="49" t="s">
        <v>16</v>
      </c>
      <c r="U134" s="49" t="s">
        <v>17</v>
      </c>
      <c r="V134" s="49" t="s">
        <v>18</v>
      </c>
      <c r="W134" s="49" t="s">
        <v>19</v>
      </c>
      <c r="AU134" s="46" t="str">
        <f t="shared" si="27"/>
        <v>PACKET EXPRESS - 33170INFINITE 3301 a 500</v>
      </c>
      <c r="AV134" s="50" t="s">
        <v>51</v>
      </c>
      <c r="AW134" s="50" t="s">
        <v>30</v>
      </c>
      <c r="AX134" s="51">
        <v>32.81</v>
      </c>
      <c r="AZ134" s="46" t="str">
        <f t="shared" si="28"/>
        <v>PACKET STANDARD  - 33162 Peso (g)</v>
      </c>
      <c r="BA134" s="43"/>
      <c r="BB134" s="43" t="s">
        <v>12</v>
      </c>
      <c r="BC134" s="49" t="s">
        <v>20</v>
      </c>
      <c r="BE134" s="46" t="str">
        <f t="shared" si="29"/>
        <v>PACKET NOVAS FAIXAS - 33227INFINITE 3201 a 500</v>
      </c>
      <c r="BF134" s="50" t="s">
        <v>51</v>
      </c>
      <c r="BG134" s="50" t="s">
        <v>31</v>
      </c>
      <c r="BH134" s="51">
        <v>22.31</v>
      </c>
      <c r="BJ134" s="46"/>
      <c r="BK134" s="43"/>
      <c r="BL134" s="43"/>
      <c r="BM134" s="49"/>
      <c r="BN134" s="49"/>
      <c r="BO134" s="49"/>
      <c r="BP134" s="49"/>
      <c r="BQ134" s="49"/>
      <c r="BR134" s="49"/>
      <c r="BS134" s="49"/>
    </row>
    <row r="135" spans="3:71" x14ac:dyDescent="0.25">
      <c r="C135" s="46" t="str">
        <f t="shared" si="25"/>
        <v>EXPORTA FÁCIL EXPRESSO - 45110INFINITE 40 a 500</v>
      </c>
      <c r="D135" s="50" t="s">
        <v>53</v>
      </c>
      <c r="E135" s="50" t="s">
        <v>22</v>
      </c>
      <c r="F135" s="51">
        <v>169.6</v>
      </c>
      <c r="G135" s="51">
        <v>175.8</v>
      </c>
      <c r="H135" s="51">
        <v>204.15</v>
      </c>
      <c r="I135" s="51">
        <v>235.85</v>
      </c>
      <c r="J135" s="51">
        <v>304.39999999999998</v>
      </c>
      <c r="K135" s="51">
        <v>334.9</v>
      </c>
      <c r="L135" s="51">
        <v>405.15</v>
      </c>
      <c r="N135" s="46" t="str">
        <f t="shared" si="26"/>
        <v>EXPORTA FÁCIL STANDARD - 45128INFINITE 40 a 500</v>
      </c>
      <c r="O135" s="50" t="s">
        <v>53</v>
      </c>
      <c r="P135" s="50" t="s">
        <v>22</v>
      </c>
      <c r="Q135" s="51">
        <v>135.69999999999999</v>
      </c>
      <c r="R135" s="51">
        <v>161.69999999999999</v>
      </c>
      <c r="S135" s="51">
        <v>179.65</v>
      </c>
      <c r="T135" s="51">
        <v>188.7</v>
      </c>
      <c r="U135" s="51">
        <v>243.5</v>
      </c>
      <c r="V135" s="51">
        <v>268</v>
      </c>
      <c r="W135" s="51">
        <v>324.14999999999998</v>
      </c>
      <c r="AU135" s="46" t="str">
        <f t="shared" si="27"/>
        <v>PACKET EXPRESS - 33170INFINITE 3501 a 1000</v>
      </c>
      <c r="AV135" s="50" t="s">
        <v>51</v>
      </c>
      <c r="AW135" s="50" t="s">
        <v>28</v>
      </c>
      <c r="AX135" s="51">
        <v>36.25</v>
      </c>
      <c r="AZ135" s="46" t="str">
        <f t="shared" si="28"/>
        <v>PACKET STANDARD  - 33162INFINITE 40 a 500</v>
      </c>
      <c r="BA135" s="50" t="s">
        <v>53</v>
      </c>
      <c r="BB135" s="50" t="s">
        <v>22</v>
      </c>
      <c r="BC135" s="51">
        <v>23.29</v>
      </c>
      <c r="BE135" s="46" t="str">
        <f t="shared" si="29"/>
        <v>PACKET NOVAS FAIXAS - 33227INFINITE 3501 a 1000</v>
      </c>
      <c r="BF135" s="50" t="s">
        <v>51</v>
      </c>
      <c r="BG135" s="50" t="s">
        <v>28</v>
      </c>
      <c r="BH135" s="51">
        <v>25.04</v>
      </c>
      <c r="BJ135" s="46"/>
      <c r="BK135" s="50"/>
      <c r="BL135" s="50"/>
      <c r="BM135" s="51"/>
      <c r="BN135" s="51"/>
      <c r="BO135" s="51"/>
      <c r="BP135" s="51"/>
      <c r="BQ135" s="51"/>
      <c r="BR135" s="51"/>
      <c r="BS135" s="51"/>
    </row>
    <row r="136" spans="3:71" x14ac:dyDescent="0.25">
      <c r="C136" s="46" t="str">
        <f t="shared" si="25"/>
        <v>EXPORTA FÁCIL EXPRESSO - 45110INFINITE 4501 a 1000</v>
      </c>
      <c r="D136" s="50" t="s">
        <v>53</v>
      </c>
      <c r="E136" s="50" t="s">
        <v>28</v>
      </c>
      <c r="F136" s="51">
        <v>179.95</v>
      </c>
      <c r="G136" s="51">
        <v>186.5</v>
      </c>
      <c r="H136" s="51">
        <v>216.55</v>
      </c>
      <c r="I136" s="51">
        <v>250.25</v>
      </c>
      <c r="J136" s="51">
        <v>322.89999999999998</v>
      </c>
      <c r="K136" s="51">
        <v>355.3</v>
      </c>
      <c r="L136" s="51">
        <v>429.9</v>
      </c>
      <c r="N136" s="46" t="str">
        <f t="shared" si="26"/>
        <v>EXPORTA FÁCIL STANDARD - 45128INFINITE 4501 a 1000</v>
      </c>
      <c r="O136" s="50" t="s">
        <v>53</v>
      </c>
      <c r="P136" s="50" t="s">
        <v>28</v>
      </c>
      <c r="Q136" s="51">
        <v>143.94999999999999</v>
      </c>
      <c r="R136" s="51">
        <v>171.6</v>
      </c>
      <c r="S136" s="51">
        <v>190.55</v>
      </c>
      <c r="T136" s="51">
        <v>200.2</v>
      </c>
      <c r="U136" s="51">
        <v>258.35000000000002</v>
      </c>
      <c r="V136" s="51">
        <v>284.25</v>
      </c>
      <c r="W136" s="51">
        <v>343.95</v>
      </c>
      <c r="AU136" s="46" t="str">
        <f t="shared" si="27"/>
        <v>PACKET EXPRESS - 33170INFINITE 31001 a 1.500</v>
      </c>
      <c r="AV136" s="50" t="s">
        <v>51</v>
      </c>
      <c r="AW136" s="50" t="s">
        <v>34</v>
      </c>
      <c r="AX136" s="51">
        <v>39.71</v>
      </c>
      <c r="AZ136" s="46" t="str">
        <f t="shared" si="28"/>
        <v>PACKET STANDARD  - 33162INFINITE 4501 a 1000</v>
      </c>
      <c r="BA136" s="50" t="s">
        <v>53</v>
      </c>
      <c r="BB136" s="50" t="s">
        <v>28</v>
      </c>
      <c r="BC136" s="51">
        <v>26.15</v>
      </c>
      <c r="BE136" s="46" t="str">
        <f t="shared" si="29"/>
        <v>PACKET NOVAS FAIXAS - 33227INFINITE 31001 a 1.500</v>
      </c>
      <c r="BF136" s="50" t="s">
        <v>51</v>
      </c>
      <c r="BG136" s="50" t="s">
        <v>34</v>
      </c>
      <c r="BH136" s="51">
        <v>27.77</v>
      </c>
      <c r="BJ136" s="46"/>
      <c r="BK136" s="50"/>
      <c r="BL136" s="50"/>
      <c r="BM136" s="51"/>
      <c r="BN136" s="51"/>
      <c r="BO136" s="51"/>
      <c r="BP136" s="51"/>
      <c r="BQ136" s="51"/>
      <c r="BR136" s="51"/>
      <c r="BS136" s="51"/>
    </row>
    <row r="137" spans="3:71" x14ac:dyDescent="0.25">
      <c r="C137" s="46" t="str">
        <f t="shared" si="25"/>
        <v>EXPORTA FÁCIL EXPRESSO - 45110INFINITE 41001 a 1.500</v>
      </c>
      <c r="D137" s="50" t="s">
        <v>53</v>
      </c>
      <c r="E137" s="50" t="s">
        <v>34</v>
      </c>
      <c r="F137" s="51">
        <v>190.3</v>
      </c>
      <c r="G137" s="51">
        <v>197.2</v>
      </c>
      <c r="H137" s="51">
        <v>229.05</v>
      </c>
      <c r="I137" s="51">
        <v>264.55</v>
      </c>
      <c r="J137" s="51">
        <v>341.4</v>
      </c>
      <c r="K137" s="51">
        <v>375.7</v>
      </c>
      <c r="L137" s="51">
        <v>454.55</v>
      </c>
      <c r="N137" s="46" t="str">
        <f t="shared" si="26"/>
        <v>EXPORTA FÁCIL STANDARD - 45128INFINITE 41001 a 1.500</v>
      </c>
      <c r="O137" s="50" t="s">
        <v>53</v>
      </c>
      <c r="P137" s="50" t="s">
        <v>34</v>
      </c>
      <c r="Q137" s="51">
        <v>152.25</v>
      </c>
      <c r="R137" s="51">
        <v>181.45</v>
      </c>
      <c r="S137" s="51">
        <v>201.5</v>
      </c>
      <c r="T137" s="51">
        <v>211.65</v>
      </c>
      <c r="U137" s="51">
        <v>273.2</v>
      </c>
      <c r="V137" s="51">
        <v>300.60000000000002</v>
      </c>
      <c r="W137" s="51">
        <v>363.65</v>
      </c>
      <c r="AU137" s="46" t="str">
        <f t="shared" si="27"/>
        <v>PACKET EXPRESS - 33170INFINITE 31.501 a 2.000</v>
      </c>
      <c r="AV137" s="50" t="s">
        <v>51</v>
      </c>
      <c r="AW137" s="50" t="s">
        <v>38</v>
      </c>
      <c r="AX137" s="51">
        <v>43.16</v>
      </c>
      <c r="AZ137" s="46" t="str">
        <f t="shared" si="28"/>
        <v>PACKET STANDARD  - 33162INFINITE 41001 a 1.500</v>
      </c>
      <c r="BA137" s="50" t="s">
        <v>53</v>
      </c>
      <c r="BB137" s="50" t="s">
        <v>34</v>
      </c>
      <c r="BC137" s="51">
        <v>29</v>
      </c>
      <c r="BE137" s="46" t="str">
        <f t="shared" si="29"/>
        <v>PACKET NOVAS FAIXAS - 33227INFINITE 31.501 a 2.000</v>
      </c>
      <c r="BF137" s="50" t="s">
        <v>51</v>
      </c>
      <c r="BG137" s="50" t="s">
        <v>38</v>
      </c>
      <c r="BH137" s="51">
        <v>30.5</v>
      </c>
      <c r="BJ137" s="46"/>
      <c r="BK137" s="50"/>
      <c r="BL137" s="50"/>
      <c r="BM137" s="51"/>
      <c r="BN137" s="51"/>
      <c r="BO137" s="51"/>
      <c r="BP137" s="51"/>
      <c r="BQ137" s="51"/>
      <c r="BR137" s="51"/>
      <c r="BS137" s="51"/>
    </row>
    <row r="138" spans="3:71" x14ac:dyDescent="0.25">
      <c r="C138" s="46" t="str">
        <f t="shared" si="25"/>
        <v>EXPORTA FÁCIL EXPRESSO - 45110INFINITE 41.501 a 2.000</v>
      </c>
      <c r="D138" s="50" t="s">
        <v>53</v>
      </c>
      <c r="E138" s="50" t="s">
        <v>38</v>
      </c>
      <c r="F138" s="51">
        <v>200.7</v>
      </c>
      <c r="G138" s="51">
        <v>208</v>
      </c>
      <c r="H138" s="51">
        <v>241.55</v>
      </c>
      <c r="I138" s="51">
        <v>279.10000000000002</v>
      </c>
      <c r="J138" s="51">
        <v>360.25</v>
      </c>
      <c r="K138" s="51">
        <v>396.3</v>
      </c>
      <c r="L138" s="51">
        <v>479.45</v>
      </c>
      <c r="N138" s="46" t="str">
        <f t="shared" si="26"/>
        <v>EXPORTA FÁCIL STANDARD - 45128INFINITE 41.501 a 2.000</v>
      </c>
      <c r="O138" s="50" t="s">
        <v>53</v>
      </c>
      <c r="P138" s="50" t="s">
        <v>38</v>
      </c>
      <c r="Q138" s="51">
        <v>160.65</v>
      </c>
      <c r="R138" s="51">
        <v>191.35</v>
      </c>
      <c r="S138" s="51">
        <v>212.6</v>
      </c>
      <c r="T138" s="51">
        <v>223.25</v>
      </c>
      <c r="U138" s="51">
        <v>288.2</v>
      </c>
      <c r="V138" s="51">
        <v>317.05</v>
      </c>
      <c r="W138" s="51">
        <v>383.65</v>
      </c>
      <c r="AU138" s="46" t="str">
        <f t="shared" si="27"/>
        <v>PACKET EXPRESS - 33170INFINITE 32.001 a 2.500</v>
      </c>
      <c r="AV138" s="50" t="s">
        <v>51</v>
      </c>
      <c r="AW138" s="50" t="s">
        <v>42</v>
      </c>
      <c r="AX138" s="51">
        <v>46.61</v>
      </c>
      <c r="AZ138" s="46" t="str">
        <f t="shared" si="28"/>
        <v>PACKET STANDARD  - 33162INFINITE 41.501 a 2.000</v>
      </c>
      <c r="BA138" s="50" t="s">
        <v>53</v>
      </c>
      <c r="BB138" s="50" t="s">
        <v>38</v>
      </c>
      <c r="BC138" s="51">
        <v>31.85</v>
      </c>
      <c r="BE138" s="46" t="str">
        <f t="shared" si="29"/>
        <v>PACKET NOVAS FAIXAS - 33227INFINITE 32.001 a 2.500</v>
      </c>
      <c r="BF138" s="50" t="s">
        <v>51</v>
      </c>
      <c r="BG138" s="50" t="s">
        <v>42</v>
      </c>
      <c r="BH138" s="51">
        <v>33.229999999999997</v>
      </c>
      <c r="BJ138" s="46"/>
      <c r="BK138" s="50"/>
      <c r="BL138" s="50"/>
      <c r="BM138" s="51"/>
      <c r="BN138" s="51"/>
      <c r="BO138" s="51"/>
      <c r="BP138" s="51"/>
      <c r="BQ138" s="51"/>
      <c r="BR138" s="51"/>
      <c r="BS138" s="51"/>
    </row>
    <row r="139" spans="3:71" x14ac:dyDescent="0.25">
      <c r="C139" s="46" t="str">
        <f t="shared" si="25"/>
        <v>EXPORTA FÁCIL EXPRESSO - 45110INFINITE 42.001 a 2.500</v>
      </c>
      <c r="D139" s="50" t="s">
        <v>53</v>
      </c>
      <c r="E139" s="50" t="s">
        <v>42</v>
      </c>
      <c r="F139" s="51">
        <v>211.1</v>
      </c>
      <c r="G139" s="51">
        <v>218.7</v>
      </c>
      <c r="H139" s="51">
        <v>254.05</v>
      </c>
      <c r="I139" s="51">
        <v>293.55</v>
      </c>
      <c r="J139" s="51">
        <v>378.75</v>
      </c>
      <c r="K139" s="51">
        <v>416.7</v>
      </c>
      <c r="L139" s="51">
        <v>504.2</v>
      </c>
      <c r="N139" s="46" t="str">
        <f t="shared" si="26"/>
        <v>EXPORTA FÁCIL STANDARD - 45128INFINITE 42.001 a 2.500</v>
      </c>
      <c r="O139" s="50" t="s">
        <v>53</v>
      </c>
      <c r="P139" s="50" t="s">
        <v>42</v>
      </c>
      <c r="Q139" s="51">
        <v>168.85</v>
      </c>
      <c r="R139" s="51">
        <v>201.25</v>
      </c>
      <c r="S139" s="51">
        <v>223.55</v>
      </c>
      <c r="T139" s="51">
        <v>234.8</v>
      </c>
      <c r="U139" s="51">
        <v>303.05</v>
      </c>
      <c r="V139" s="51">
        <v>333.45</v>
      </c>
      <c r="W139" s="51">
        <v>403.4</v>
      </c>
      <c r="AU139" s="46" t="str">
        <f t="shared" si="27"/>
        <v>PACKET EXPRESS - 33170INFINITE 32.501 a 3.000</v>
      </c>
      <c r="AV139" s="50" t="s">
        <v>51</v>
      </c>
      <c r="AW139" s="50" t="s">
        <v>44</v>
      </c>
      <c r="AX139" s="51">
        <v>50.08</v>
      </c>
      <c r="AZ139" s="46" t="str">
        <f t="shared" si="28"/>
        <v>PACKET STANDARD  - 33162INFINITE 42.001 a 2.500</v>
      </c>
      <c r="BA139" s="50" t="s">
        <v>53</v>
      </c>
      <c r="BB139" s="50" t="s">
        <v>42</v>
      </c>
      <c r="BC139" s="51">
        <v>34.700000000000003</v>
      </c>
      <c r="BE139" s="46" t="str">
        <f t="shared" si="29"/>
        <v>PACKET NOVAS FAIXAS - 33227INFINITE 32.501 a 3.000</v>
      </c>
      <c r="BF139" s="50" t="s">
        <v>51</v>
      </c>
      <c r="BG139" s="50" t="s">
        <v>44</v>
      </c>
      <c r="BH139" s="51">
        <v>35.96</v>
      </c>
      <c r="BJ139" s="46"/>
      <c r="BK139" s="50"/>
      <c r="BL139" s="50"/>
      <c r="BM139" s="51"/>
      <c r="BN139" s="51"/>
      <c r="BO139" s="51"/>
      <c r="BP139" s="51"/>
      <c r="BQ139" s="51"/>
      <c r="BR139" s="51"/>
      <c r="BS139" s="51"/>
    </row>
    <row r="140" spans="3:71" x14ac:dyDescent="0.25">
      <c r="C140" s="46" t="str">
        <f t="shared" si="25"/>
        <v>EXPORTA FÁCIL EXPRESSO - 45110INFINITE 42.501 a 3.000</v>
      </c>
      <c r="D140" s="50" t="s">
        <v>53</v>
      </c>
      <c r="E140" s="50" t="s">
        <v>44</v>
      </c>
      <c r="F140" s="51">
        <v>221.4</v>
      </c>
      <c r="G140" s="51">
        <v>229.5</v>
      </c>
      <c r="H140" s="51">
        <v>266.45</v>
      </c>
      <c r="I140" s="51">
        <v>307.8</v>
      </c>
      <c r="J140" s="51">
        <v>397.25</v>
      </c>
      <c r="K140" s="51">
        <v>437.2</v>
      </c>
      <c r="L140" s="51">
        <v>528.95000000000005</v>
      </c>
      <c r="N140" s="46" t="str">
        <f t="shared" si="26"/>
        <v>EXPORTA FÁCIL STANDARD - 45128INFINITE 42.501 a 3.000</v>
      </c>
      <c r="O140" s="50" t="s">
        <v>53</v>
      </c>
      <c r="P140" s="50" t="s">
        <v>44</v>
      </c>
      <c r="Q140" s="51">
        <v>177.15</v>
      </c>
      <c r="R140" s="51">
        <v>211.15</v>
      </c>
      <c r="S140" s="51">
        <v>234.55</v>
      </c>
      <c r="T140" s="51">
        <v>246.3</v>
      </c>
      <c r="U140" s="51">
        <v>317.89999999999998</v>
      </c>
      <c r="V140" s="51">
        <v>349.7</v>
      </c>
      <c r="W140" s="51">
        <v>423.15</v>
      </c>
      <c r="AU140" s="46" t="str">
        <f t="shared" si="27"/>
        <v>PACKET EXPRESS - 33170INFINITE 33.001 a 3.500</v>
      </c>
      <c r="AV140" s="50" t="s">
        <v>51</v>
      </c>
      <c r="AW140" s="50" t="s">
        <v>46</v>
      </c>
      <c r="AX140" s="51">
        <v>53.52</v>
      </c>
      <c r="AZ140" s="46" t="str">
        <f t="shared" si="28"/>
        <v>PACKET STANDARD  - 33162INFINITE 42.501 a 3.000</v>
      </c>
      <c r="BA140" s="50" t="s">
        <v>53</v>
      </c>
      <c r="BB140" s="50" t="s">
        <v>44</v>
      </c>
      <c r="BC140" s="51">
        <v>37.549999999999997</v>
      </c>
      <c r="BE140" s="46" t="str">
        <f t="shared" si="29"/>
        <v>PACKET NOVAS FAIXAS - 33227INFINITE 33.001 a 3.500</v>
      </c>
      <c r="BF140" s="50" t="s">
        <v>51</v>
      </c>
      <c r="BG140" s="50" t="s">
        <v>46</v>
      </c>
      <c r="BH140" s="51">
        <v>38.69</v>
      </c>
      <c r="BJ140" s="46"/>
      <c r="BK140" s="50"/>
      <c r="BL140" s="50"/>
      <c r="BM140" s="51"/>
      <c r="BN140" s="51"/>
      <c r="BO140" s="51"/>
      <c r="BP140" s="51"/>
      <c r="BQ140" s="51"/>
      <c r="BR140" s="51"/>
      <c r="BS140" s="51"/>
    </row>
    <row r="141" spans="3:71" x14ac:dyDescent="0.25">
      <c r="C141" s="46" t="str">
        <f t="shared" si="25"/>
        <v>EXPORTA FÁCIL EXPRESSO - 45110INFINITE 43.001 a 3.500</v>
      </c>
      <c r="D141" s="50" t="s">
        <v>53</v>
      </c>
      <c r="E141" s="50" t="s">
        <v>46</v>
      </c>
      <c r="F141" s="51">
        <v>231.8</v>
      </c>
      <c r="G141" s="51">
        <v>240.25</v>
      </c>
      <c r="H141" s="51">
        <v>279.05</v>
      </c>
      <c r="I141" s="51">
        <v>322.39999999999998</v>
      </c>
      <c r="J141" s="51">
        <v>415.95</v>
      </c>
      <c r="K141" s="51">
        <v>457.8</v>
      </c>
      <c r="L141" s="51">
        <v>553.85</v>
      </c>
      <c r="N141" s="46" t="str">
        <f t="shared" si="26"/>
        <v>EXPORTA FÁCIL STANDARD - 45128INFINITE 43.001 a 3.500</v>
      </c>
      <c r="O141" s="50" t="s">
        <v>53</v>
      </c>
      <c r="P141" s="50" t="s">
        <v>46</v>
      </c>
      <c r="Q141" s="51">
        <v>185.55</v>
      </c>
      <c r="R141" s="51">
        <v>221</v>
      </c>
      <c r="S141" s="51">
        <v>245.5</v>
      </c>
      <c r="T141" s="51">
        <v>257.89999999999998</v>
      </c>
      <c r="U141" s="51">
        <v>332.8</v>
      </c>
      <c r="V141" s="51">
        <v>366.25</v>
      </c>
      <c r="W141" s="51">
        <v>443.05</v>
      </c>
      <c r="AU141" s="46" t="str">
        <f t="shared" si="27"/>
        <v>PACKET EXPRESS - 33170INFINITE 33.501 a 4.000</v>
      </c>
      <c r="AV141" s="50" t="s">
        <v>51</v>
      </c>
      <c r="AW141" s="50" t="s">
        <v>48</v>
      </c>
      <c r="AX141" s="51">
        <v>56.98</v>
      </c>
      <c r="AZ141" s="46" t="str">
        <f t="shared" si="28"/>
        <v>PACKET STANDARD  - 33162INFINITE 43.001 a 3.500</v>
      </c>
      <c r="BA141" s="50" t="s">
        <v>53</v>
      </c>
      <c r="BB141" s="50" t="s">
        <v>46</v>
      </c>
      <c r="BC141" s="51">
        <v>40.4</v>
      </c>
      <c r="BE141" s="46" t="str">
        <f t="shared" si="29"/>
        <v>PACKET NOVAS FAIXAS - 33227INFINITE 33.501 a 4.000</v>
      </c>
      <c r="BF141" s="50" t="s">
        <v>51</v>
      </c>
      <c r="BG141" s="50" t="s">
        <v>48</v>
      </c>
      <c r="BH141" s="51">
        <v>41.42</v>
      </c>
      <c r="BJ141" s="46"/>
      <c r="BK141" s="50"/>
      <c r="BL141" s="50"/>
      <c r="BM141" s="51"/>
      <c r="BN141" s="51"/>
      <c r="BO141" s="51"/>
      <c r="BP141" s="51"/>
      <c r="BQ141" s="51"/>
      <c r="BR141" s="51"/>
      <c r="BS141" s="51"/>
    </row>
    <row r="142" spans="3:71" x14ac:dyDescent="0.25">
      <c r="C142" s="46" t="str">
        <f t="shared" si="25"/>
        <v>EXPORTA FÁCIL EXPRESSO - 45110INFINITE 43.501 a 4.000</v>
      </c>
      <c r="D142" s="50" t="s">
        <v>53</v>
      </c>
      <c r="E142" s="50" t="s">
        <v>48</v>
      </c>
      <c r="F142" s="51">
        <v>242.2</v>
      </c>
      <c r="G142" s="51">
        <v>251</v>
      </c>
      <c r="H142" s="51">
        <v>291.45</v>
      </c>
      <c r="I142" s="51">
        <v>336.75</v>
      </c>
      <c r="J142" s="51">
        <v>434.6</v>
      </c>
      <c r="K142" s="51">
        <v>478.2</v>
      </c>
      <c r="L142" s="51">
        <v>578.54999999999995</v>
      </c>
      <c r="N142" s="46" t="str">
        <f t="shared" si="26"/>
        <v>EXPORTA FÁCIL STANDARD - 45128INFINITE 43.501 a 4.000</v>
      </c>
      <c r="O142" s="50" t="s">
        <v>53</v>
      </c>
      <c r="P142" s="50" t="s">
        <v>48</v>
      </c>
      <c r="Q142" s="51">
        <v>193.8</v>
      </c>
      <c r="R142" s="51">
        <v>230.9</v>
      </c>
      <c r="S142" s="51">
        <v>256.45</v>
      </c>
      <c r="T142" s="51">
        <v>269.45</v>
      </c>
      <c r="U142" s="51">
        <v>347.65</v>
      </c>
      <c r="V142" s="51">
        <v>382.5</v>
      </c>
      <c r="W142" s="51">
        <v>462.85</v>
      </c>
      <c r="AU142" s="46" t="str">
        <f t="shared" si="27"/>
        <v>PACKET EXPRESS - 33170INFINITE 34.001 a 4.500</v>
      </c>
      <c r="AV142" s="50" t="s">
        <v>51</v>
      </c>
      <c r="AW142" s="50" t="s">
        <v>50</v>
      </c>
      <c r="AX142" s="51">
        <v>60.43</v>
      </c>
      <c r="AZ142" s="46" t="str">
        <f t="shared" si="28"/>
        <v>PACKET STANDARD  - 33162INFINITE 43.501 a 4.000</v>
      </c>
      <c r="BA142" s="50" t="s">
        <v>53</v>
      </c>
      <c r="BB142" s="50" t="s">
        <v>48</v>
      </c>
      <c r="BC142" s="51">
        <v>43.25</v>
      </c>
      <c r="BE142" s="46" t="str">
        <f t="shared" si="29"/>
        <v>PACKET NOVAS FAIXAS - 33227INFINITE 34.001 a 4.500</v>
      </c>
      <c r="BF142" s="50" t="s">
        <v>51</v>
      </c>
      <c r="BG142" s="50" t="s">
        <v>50</v>
      </c>
      <c r="BH142" s="51">
        <v>44.15</v>
      </c>
      <c r="BJ142" s="46"/>
      <c r="BK142" s="50"/>
      <c r="BL142" s="50"/>
      <c r="BM142" s="51"/>
      <c r="BN142" s="51"/>
      <c r="BO142" s="51"/>
      <c r="BP142" s="51"/>
      <c r="BQ142" s="51"/>
      <c r="BR142" s="51"/>
      <c r="BS142" s="51"/>
    </row>
    <row r="143" spans="3:71" x14ac:dyDescent="0.25">
      <c r="C143" s="46" t="str">
        <f t="shared" si="25"/>
        <v>EXPORTA FÁCIL EXPRESSO - 45110INFINITE 44.001 a 4.500</v>
      </c>
      <c r="D143" s="50" t="s">
        <v>53</v>
      </c>
      <c r="E143" s="50" t="s">
        <v>50</v>
      </c>
      <c r="F143" s="51">
        <v>261.95</v>
      </c>
      <c r="G143" s="51">
        <v>274.35000000000002</v>
      </c>
      <c r="H143" s="51">
        <v>316.60000000000002</v>
      </c>
      <c r="I143" s="51">
        <v>363.75</v>
      </c>
      <c r="J143" s="51">
        <v>469.65</v>
      </c>
      <c r="K143" s="51">
        <v>516.85</v>
      </c>
      <c r="L143" s="51">
        <v>625.29999999999995</v>
      </c>
      <c r="N143" s="46" t="str">
        <f t="shared" si="26"/>
        <v>EXPORTA FÁCIL STANDARD - 45128INFINITE 44.001 a 4.500</v>
      </c>
      <c r="O143" s="50" t="s">
        <v>53</v>
      </c>
      <c r="P143" s="50" t="s">
        <v>50</v>
      </c>
      <c r="Q143" s="51">
        <v>208.2</v>
      </c>
      <c r="R143" s="51">
        <v>248</v>
      </c>
      <c r="S143" s="51">
        <v>275.35000000000002</v>
      </c>
      <c r="T143" s="51">
        <v>290.10000000000002</v>
      </c>
      <c r="U143" s="51">
        <v>372.85</v>
      </c>
      <c r="V143" s="51">
        <v>410.4</v>
      </c>
      <c r="W143" s="51">
        <v>496.95</v>
      </c>
      <c r="AU143" s="46" t="str">
        <f t="shared" si="27"/>
        <v>PACKET EXPRESS - 33170INFINITE 34.501 a 5.000</v>
      </c>
      <c r="AV143" s="50" t="s">
        <v>51</v>
      </c>
      <c r="AW143" s="50" t="s">
        <v>52</v>
      </c>
      <c r="AX143" s="51">
        <v>63.88</v>
      </c>
      <c r="AZ143" s="46" t="str">
        <f t="shared" si="28"/>
        <v>PACKET STANDARD  - 33162INFINITE 44.001 a 4.500</v>
      </c>
      <c r="BA143" s="50" t="s">
        <v>53</v>
      </c>
      <c r="BB143" s="50" t="s">
        <v>50</v>
      </c>
      <c r="BC143" s="51">
        <v>46.1</v>
      </c>
      <c r="BE143" s="46" t="str">
        <f t="shared" si="29"/>
        <v>PACKET NOVAS FAIXAS - 33227INFINITE 34.501 a 5.000</v>
      </c>
      <c r="BF143" s="50" t="s">
        <v>51</v>
      </c>
      <c r="BG143" s="50" t="s">
        <v>52</v>
      </c>
      <c r="BH143" s="51">
        <v>46.88</v>
      </c>
      <c r="BJ143" s="46"/>
      <c r="BK143" s="50"/>
      <c r="BL143" s="50"/>
      <c r="BM143" s="51"/>
      <c r="BN143" s="51"/>
      <c r="BO143" s="51"/>
      <c r="BP143" s="51"/>
      <c r="BQ143" s="51"/>
      <c r="BR143" s="51"/>
      <c r="BS143" s="51"/>
    </row>
    <row r="144" spans="3:71" x14ac:dyDescent="0.25">
      <c r="C144" s="46" t="str">
        <f t="shared" si="25"/>
        <v>EXPORTA FÁCIL EXPRESSO - 45110INFINITE 44.501 a 5.000</v>
      </c>
      <c r="D144" s="50" t="s">
        <v>53</v>
      </c>
      <c r="E144" s="50" t="s">
        <v>52</v>
      </c>
      <c r="F144" s="51">
        <v>281.7</v>
      </c>
      <c r="G144" s="51">
        <v>297.75</v>
      </c>
      <c r="H144" s="51">
        <v>341.8</v>
      </c>
      <c r="I144" s="51">
        <v>390.7</v>
      </c>
      <c r="J144" s="51">
        <v>504.7</v>
      </c>
      <c r="K144" s="51">
        <v>555.54999999999995</v>
      </c>
      <c r="L144" s="51">
        <v>672.05</v>
      </c>
      <c r="N144" s="46" t="str">
        <f t="shared" si="26"/>
        <v>EXPORTA FÁCIL STANDARD - 45128INFINITE 44.501 a 5.000</v>
      </c>
      <c r="O144" s="50" t="s">
        <v>53</v>
      </c>
      <c r="P144" s="50" t="s">
        <v>52</v>
      </c>
      <c r="Q144" s="51">
        <v>222.55</v>
      </c>
      <c r="R144" s="51">
        <v>265.10000000000002</v>
      </c>
      <c r="S144" s="51">
        <v>294.25</v>
      </c>
      <c r="T144" s="51">
        <v>310.8</v>
      </c>
      <c r="U144" s="51">
        <v>398</v>
      </c>
      <c r="V144" s="51">
        <v>438.3</v>
      </c>
      <c r="W144" s="51">
        <v>531.15</v>
      </c>
      <c r="AU144" s="46" t="str">
        <f t="shared" si="27"/>
        <v>PACKET EXPRESS - 33170INFINITE 31/2 Kg Adicional</v>
      </c>
      <c r="AV144" s="50" t="s">
        <v>51</v>
      </c>
      <c r="AW144" s="50" t="s">
        <v>54</v>
      </c>
      <c r="AX144" s="51">
        <v>3.46</v>
      </c>
      <c r="AZ144" s="46" t="str">
        <f t="shared" si="28"/>
        <v>PACKET STANDARD  - 33162INFINITE 44.501 a 5.000</v>
      </c>
      <c r="BA144" s="50" t="s">
        <v>53</v>
      </c>
      <c r="BB144" s="50" t="s">
        <v>52</v>
      </c>
      <c r="BC144" s="51">
        <v>48.96</v>
      </c>
      <c r="BE144" s="46" t="str">
        <f t="shared" si="29"/>
        <v>PACKET NOVAS FAIXAS - 33227INFINITE 31/2 Kg Adicional</v>
      </c>
      <c r="BF144" s="50" t="s">
        <v>51</v>
      </c>
      <c r="BG144" s="50" t="s">
        <v>54</v>
      </c>
      <c r="BH144" s="51">
        <v>2.73</v>
      </c>
      <c r="BJ144" s="46"/>
      <c r="BK144" s="50"/>
      <c r="BL144" s="50"/>
      <c r="BM144" s="51"/>
      <c r="BN144" s="51"/>
      <c r="BO144" s="51"/>
      <c r="BP144" s="51"/>
      <c r="BQ144" s="51"/>
      <c r="BR144" s="51"/>
      <c r="BS144" s="51"/>
    </row>
    <row r="145" spans="3:71" x14ac:dyDescent="0.25">
      <c r="C145" s="46" t="str">
        <f t="shared" si="25"/>
        <v>EXPORTA FÁCIL EXPRESSO - 45110INFINITE 41/2 Kg Adicional</v>
      </c>
      <c r="D145" s="50" t="s">
        <v>53</v>
      </c>
      <c r="E145" s="50" t="s">
        <v>54</v>
      </c>
      <c r="F145" s="51">
        <v>19.8</v>
      </c>
      <c r="G145" s="51">
        <v>23.4</v>
      </c>
      <c r="H145" s="51">
        <v>25.2</v>
      </c>
      <c r="I145" s="51">
        <v>27</v>
      </c>
      <c r="J145" s="51">
        <v>35.1</v>
      </c>
      <c r="K145" s="51">
        <v>38.700000000000003</v>
      </c>
      <c r="L145" s="51">
        <v>46.75</v>
      </c>
      <c r="N145" s="46" t="str">
        <f t="shared" si="26"/>
        <v>EXPORTA FÁCIL STANDARD - 45128INFINITE 41/2 Kg Adicional</v>
      </c>
      <c r="O145" s="50" t="s">
        <v>53</v>
      </c>
      <c r="P145" s="50" t="s">
        <v>54</v>
      </c>
      <c r="Q145" s="51">
        <v>14.45</v>
      </c>
      <c r="R145" s="51">
        <v>17.100000000000001</v>
      </c>
      <c r="S145" s="51">
        <v>18.899999999999999</v>
      </c>
      <c r="T145" s="51">
        <v>20.7</v>
      </c>
      <c r="U145" s="51">
        <v>25.2</v>
      </c>
      <c r="V145" s="51">
        <v>27.9</v>
      </c>
      <c r="W145" s="51">
        <v>34.200000000000003</v>
      </c>
      <c r="AU145" s="46" t="str">
        <f t="shared" si="27"/>
        <v>PACKET EXPRESS - 33170 Peso (g)</v>
      </c>
      <c r="AV145" s="43"/>
      <c r="AW145" s="43" t="s">
        <v>12</v>
      </c>
      <c r="AX145" s="49" t="s">
        <v>20</v>
      </c>
      <c r="AZ145" s="46" t="str">
        <f t="shared" si="28"/>
        <v>PACKET STANDARD  - 33162INFINITE 41/2 Kg Adicional</v>
      </c>
      <c r="BA145" s="50" t="s">
        <v>53</v>
      </c>
      <c r="BB145" s="50" t="s">
        <v>54</v>
      </c>
      <c r="BC145" s="51">
        <v>2.85</v>
      </c>
      <c r="BE145" s="46" t="str">
        <f t="shared" si="29"/>
        <v>PACKET NOVAS FAIXAS - 33227 Peso (g)</v>
      </c>
      <c r="BF145" s="43"/>
      <c r="BG145" s="43" t="s">
        <v>12</v>
      </c>
      <c r="BH145" s="49" t="s">
        <v>20</v>
      </c>
      <c r="BJ145" s="46"/>
      <c r="BK145" s="50"/>
      <c r="BL145" s="50"/>
      <c r="BM145" s="51"/>
      <c r="BN145" s="51"/>
      <c r="BO145" s="51"/>
      <c r="BP145" s="51"/>
      <c r="BQ145" s="51"/>
      <c r="BR145" s="51"/>
      <c r="BS145" s="51"/>
    </row>
    <row r="146" spans="3:71" x14ac:dyDescent="0.25">
      <c r="C146" s="46" t="str">
        <f t="shared" si="25"/>
        <v>EXPORTA FÁCIL EXPRESSO - 45110 Peso (g)</v>
      </c>
      <c r="D146" s="43"/>
      <c r="E146" s="43" t="s">
        <v>12</v>
      </c>
      <c r="F146" s="49" t="s">
        <v>13</v>
      </c>
      <c r="G146" s="49" t="s">
        <v>14</v>
      </c>
      <c r="H146" s="49" t="s">
        <v>15</v>
      </c>
      <c r="I146" s="49" t="s">
        <v>16</v>
      </c>
      <c r="J146" s="49" t="s">
        <v>17</v>
      </c>
      <c r="K146" s="49" t="s">
        <v>18</v>
      </c>
      <c r="L146" s="49" t="s">
        <v>19</v>
      </c>
      <c r="N146" s="46" t="str">
        <f t="shared" si="26"/>
        <v>EXPORTA FÁCIL STANDARD - 45128 Peso (g)</v>
      </c>
      <c r="O146" s="43"/>
      <c r="P146" s="43" t="s">
        <v>12</v>
      </c>
      <c r="Q146" s="49" t="s">
        <v>13</v>
      </c>
      <c r="R146" s="49" t="s">
        <v>14</v>
      </c>
      <c r="S146" s="49" t="s">
        <v>15</v>
      </c>
      <c r="T146" s="49" t="s">
        <v>16</v>
      </c>
      <c r="U146" s="49" t="s">
        <v>17</v>
      </c>
      <c r="V146" s="49" t="s">
        <v>18</v>
      </c>
      <c r="W146" s="49" t="s">
        <v>19</v>
      </c>
      <c r="AU146" s="46" t="str">
        <f t="shared" si="27"/>
        <v>PACKET EXPRESS - 33170INFINITE 40 a 300</v>
      </c>
      <c r="AV146" s="50" t="s">
        <v>53</v>
      </c>
      <c r="AW146" s="50" t="s">
        <v>24</v>
      </c>
      <c r="AX146" s="51">
        <v>31.02</v>
      </c>
      <c r="AZ146" s="46" t="str">
        <f t="shared" si="28"/>
        <v>PACKET STANDARD  - 33162 Peso (g)</v>
      </c>
      <c r="BA146" s="43"/>
      <c r="BB146" s="43" t="s">
        <v>12</v>
      </c>
      <c r="BC146" s="49" t="s">
        <v>20</v>
      </c>
      <c r="BE146" s="46" t="str">
        <f t="shared" si="29"/>
        <v>PACKET NOVAS FAIXAS - 33227INFINITE 40 a 200</v>
      </c>
      <c r="BF146" s="50" t="s">
        <v>53</v>
      </c>
      <c r="BG146" s="50" t="s">
        <v>25</v>
      </c>
      <c r="BH146" s="51">
        <v>14.86</v>
      </c>
      <c r="BJ146" s="46"/>
      <c r="BK146" s="43"/>
      <c r="BL146" s="43"/>
      <c r="BM146" s="49"/>
      <c r="BN146" s="49"/>
      <c r="BO146" s="49"/>
      <c r="BP146" s="49"/>
      <c r="BQ146" s="49"/>
      <c r="BR146" s="49"/>
      <c r="BS146" s="49"/>
    </row>
    <row r="147" spans="3:71" x14ac:dyDescent="0.25">
      <c r="C147" s="46" t="str">
        <f t="shared" si="25"/>
        <v>EXPORTA FÁCIL EXPRESSO - 45110INFINITE 50 a 500</v>
      </c>
      <c r="D147" s="50" t="s">
        <v>55</v>
      </c>
      <c r="E147" s="50" t="s">
        <v>22</v>
      </c>
      <c r="F147" s="51">
        <v>169.6</v>
      </c>
      <c r="G147" s="51">
        <v>175.8</v>
      </c>
      <c r="H147" s="51">
        <v>204.15</v>
      </c>
      <c r="I147" s="51">
        <v>235.85</v>
      </c>
      <c r="J147" s="51">
        <v>304.39999999999998</v>
      </c>
      <c r="K147" s="51">
        <v>334.9</v>
      </c>
      <c r="L147" s="51">
        <v>405.15</v>
      </c>
      <c r="N147" s="46" t="str">
        <f t="shared" si="26"/>
        <v>EXPORTA FÁCIL STANDARD - 45128INFINITE 50 a 500</v>
      </c>
      <c r="O147" s="50" t="s">
        <v>55</v>
      </c>
      <c r="P147" s="50" t="s">
        <v>22</v>
      </c>
      <c r="Q147" s="51">
        <v>135.69999999999999</v>
      </c>
      <c r="R147" s="51">
        <v>161.69999999999999</v>
      </c>
      <c r="S147" s="51">
        <v>179.65</v>
      </c>
      <c r="T147" s="51">
        <v>188.7</v>
      </c>
      <c r="U147" s="51">
        <v>243.5</v>
      </c>
      <c r="V147" s="51">
        <v>268</v>
      </c>
      <c r="W147" s="51">
        <v>324.14999999999998</v>
      </c>
      <c r="AU147" s="46" t="str">
        <f t="shared" si="27"/>
        <v>PACKET EXPRESS - 33170INFINITE 4301 a 500</v>
      </c>
      <c r="AV147" s="50" t="s">
        <v>53</v>
      </c>
      <c r="AW147" s="50" t="s">
        <v>30</v>
      </c>
      <c r="AX147" s="51">
        <v>32.39</v>
      </c>
      <c r="AZ147" s="46" t="str">
        <f t="shared" si="28"/>
        <v>PACKET STANDARD  - 33162INFINITE 50 a 500</v>
      </c>
      <c r="BA147" s="50" t="s">
        <v>55</v>
      </c>
      <c r="BB147" s="50" t="s">
        <v>22</v>
      </c>
      <c r="BC147" s="51">
        <v>22.69</v>
      </c>
      <c r="BE147" s="46" t="str">
        <f t="shared" si="29"/>
        <v>PACKET NOVAS FAIXAS - 33227INFINITE 4201 a 500</v>
      </c>
      <c r="BF147" s="50" t="s">
        <v>53</v>
      </c>
      <c r="BG147" s="50" t="s">
        <v>31</v>
      </c>
      <c r="BH147" s="51">
        <v>22.02</v>
      </c>
      <c r="BJ147" s="46"/>
      <c r="BK147" s="50"/>
      <c r="BL147" s="50"/>
      <c r="BM147" s="51"/>
      <c r="BN147" s="51"/>
      <c r="BO147" s="51"/>
      <c r="BP147" s="51"/>
      <c r="BQ147" s="51"/>
      <c r="BR147" s="51"/>
      <c r="BS147" s="51"/>
    </row>
    <row r="148" spans="3:71" x14ac:dyDescent="0.25">
      <c r="C148" s="46" t="str">
        <f t="shared" si="25"/>
        <v>EXPORTA FÁCIL EXPRESSO - 45110INFINITE 5501 a 1000</v>
      </c>
      <c r="D148" s="50" t="s">
        <v>55</v>
      </c>
      <c r="E148" s="50" t="s">
        <v>28</v>
      </c>
      <c r="F148" s="51">
        <v>179.95</v>
      </c>
      <c r="G148" s="51">
        <v>186.5</v>
      </c>
      <c r="H148" s="51">
        <v>216.55</v>
      </c>
      <c r="I148" s="51">
        <v>250.25</v>
      </c>
      <c r="J148" s="51">
        <v>322.89999999999998</v>
      </c>
      <c r="K148" s="51">
        <v>355.3</v>
      </c>
      <c r="L148" s="51">
        <v>429.9</v>
      </c>
      <c r="N148" s="46" t="str">
        <f t="shared" si="26"/>
        <v>EXPORTA FÁCIL STANDARD - 45128INFINITE 5501 a 1000</v>
      </c>
      <c r="O148" s="50" t="s">
        <v>55</v>
      </c>
      <c r="P148" s="50" t="s">
        <v>28</v>
      </c>
      <c r="Q148" s="51">
        <v>143.94999999999999</v>
      </c>
      <c r="R148" s="51">
        <v>171.6</v>
      </c>
      <c r="S148" s="51">
        <v>190.55</v>
      </c>
      <c r="T148" s="51">
        <v>200.2</v>
      </c>
      <c r="U148" s="51">
        <v>258.35000000000002</v>
      </c>
      <c r="V148" s="51">
        <v>284.25</v>
      </c>
      <c r="W148" s="51">
        <v>343.95</v>
      </c>
      <c r="AU148" s="46" t="str">
        <f t="shared" si="27"/>
        <v>PACKET EXPRESS - 33170INFINITE 4501 a 1000</v>
      </c>
      <c r="AV148" s="50" t="s">
        <v>53</v>
      </c>
      <c r="AW148" s="50" t="s">
        <v>28</v>
      </c>
      <c r="AX148" s="51">
        <v>35.79</v>
      </c>
      <c r="AZ148" s="46" t="str">
        <f t="shared" si="28"/>
        <v>PACKET STANDARD  - 33162INFINITE 5501 a 1000</v>
      </c>
      <c r="BA148" s="50" t="s">
        <v>55</v>
      </c>
      <c r="BB148" s="50" t="s">
        <v>28</v>
      </c>
      <c r="BC148" s="51">
        <v>25.47</v>
      </c>
      <c r="BE148" s="46" t="str">
        <f t="shared" si="29"/>
        <v>PACKET NOVAS FAIXAS - 33227INFINITE 4501 a 1000</v>
      </c>
      <c r="BF148" s="50" t="s">
        <v>53</v>
      </c>
      <c r="BG148" s="50" t="s">
        <v>28</v>
      </c>
      <c r="BH148" s="51">
        <v>24.72</v>
      </c>
      <c r="BJ148" s="46"/>
      <c r="BK148" s="50"/>
      <c r="BL148" s="50"/>
      <c r="BM148" s="51"/>
      <c r="BN148" s="51"/>
      <c r="BO148" s="51"/>
      <c r="BP148" s="51"/>
      <c r="BQ148" s="51"/>
      <c r="BR148" s="51"/>
      <c r="BS148" s="51"/>
    </row>
    <row r="149" spans="3:71" x14ac:dyDescent="0.25">
      <c r="C149" s="46" t="str">
        <f t="shared" si="25"/>
        <v>EXPORTA FÁCIL EXPRESSO - 45110INFINITE 51001 a 1.500</v>
      </c>
      <c r="D149" s="50" t="s">
        <v>55</v>
      </c>
      <c r="E149" s="50" t="s">
        <v>34</v>
      </c>
      <c r="F149" s="51">
        <v>190.3</v>
      </c>
      <c r="G149" s="51">
        <v>197.2</v>
      </c>
      <c r="H149" s="51">
        <v>229.05</v>
      </c>
      <c r="I149" s="51">
        <v>264.55</v>
      </c>
      <c r="J149" s="51">
        <v>341.4</v>
      </c>
      <c r="K149" s="51">
        <v>375.7</v>
      </c>
      <c r="L149" s="51">
        <v>454.55</v>
      </c>
      <c r="N149" s="46" t="str">
        <f t="shared" si="26"/>
        <v>EXPORTA FÁCIL STANDARD - 45128INFINITE 51001 a 1.500</v>
      </c>
      <c r="O149" s="50" t="s">
        <v>55</v>
      </c>
      <c r="P149" s="50" t="s">
        <v>34</v>
      </c>
      <c r="Q149" s="51">
        <v>152.25</v>
      </c>
      <c r="R149" s="51">
        <v>181.45</v>
      </c>
      <c r="S149" s="51">
        <v>201.5</v>
      </c>
      <c r="T149" s="51">
        <v>211.65</v>
      </c>
      <c r="U149" s="51">
        <v>273.2</v>
      </c>
      <c r="V149" s="51">
        <v>300.60000000000002</v>
      </c>
      <c r="W149" s="51">
        <v>363.65</v>
      </c>
      <c r="AU149" s="46" t="str">
        <f t="shared" si="27"/>
        <v>PACKET EXPRESS - 33170INFINITE 41001 a 1.500</v>
      </c>
      <c r="AV149" s="50" t="s">
        <v>53</v>
      </c>
      <c r="AW149" s="50" t="s">
        <v>34</v>
      </c>
      <c r="AX149" s="51">
        <v>39.200000000000003</v>
      </c>
      <c r="AZ149" s="46" t="str">
        <f t="shared" si="28"/>
        <v>PACKET STANDARD  - 33162INFINITE 51001 a 1.500</v>
      </c>
      <c r="BA149" s="50" t="s">
        <v>55</v>
      </c>
      <c r="BB149" s="50" t="s">
        <v>34</v>
      </c>
      <c r="BC149" s="51">
        <v>28.25</v>
      </c>
      <c r="BE149" s="46" t="str">
        <f t="shared" si="29"/>
        <v>PACKET NOVAS FAIXAS - 33227INFINITE 41001 a 1.500</v>
      </c>
      <c r="BF149" s="50" t="s">
        <v>53</v>
      </c>
      <c r="BG149" s="50" t="s">
        <v>34</v>
      </c>
      <c r="BH149" s="51">
        <v>27.41</v>
      </c>
      <c r="BJ149" s="46"/>
      <c r="BK149" s="50"/>
      <c r="BL149" s="50"/>
      <c r="BM149" s="51"/>
      <c r="BN149" s="51"/>
      <c r="BO149" s="51"/>
      <c r="BP149" s="51"/>
      <c r="BQ149" s="51"/>
      <c r="BR149" s="51"/>
      <c r="BS149" s="51"/>
    </row>
    <row r="150" spans="3:71" x14ac:dyDescent="0.25">
      <c r="C150" s="46" t="str">
        <f t="shared" si="25"/>
        <v>EXPORTA FÁCIL EXPRESSO - 45110INFINITE 51.501 a 2.000</v>
      </c>
      <c r="D150" s="50" t="s">
        <v>55</v>
      </c>
      <c r="E150" s="50" t="s">
        <v>38</v>
      </c>
      <c r="F150" s="51">
        <v>200.7</v>
      </c>
      <c r="G150" s="51">
        <v>208</v>
      </c>
      <c r="H150" s="51">
        <v>241.55</v>
      </c>
      <c r="I150" s="51">
        <v>279.10000000000002</v>
      </c>
      <c r="J150" s="51">
        <v>360.25</v>
      </c>
      <c r="K150" s="51">
        <v>396.3</v>
      </c>
      <c r="L150" s="51">
        <v>479.45</v>
      </c>
      <c r="N150" s="46" t="str">
        <f t="shared" si="26"/>
        <v>EXPORTA FÁCIL STANDARD - 45128INFINITE 51.501 a 2.000</v>
      </c>
      <c r="O150" s="50" t="s">
        <v>55</v>
      </c>
      <c r="P150" s="50" t="s">
        <v>38</v>
      </c>
      <c r="Q150" s="51">
        <v>160.65</v>
      </c>
      <c r="R150" s="51">
        <v>191.35</v>
      </c>
      <c r="S150" s="51">
        <v>212.6</v>
      </c>
      <c r="T150" s="51">
        <v>223.25</v>
      </c>
      <c r="U150" s="51">
        <v>288.2</v>
      </c>
      <c r="V150" s="51">
        <v>317.05</v>
      </c>
      <c r="W150" s="51">
        <v>383.65</v>
      </c>
      <c r="AU150" s="46" t="str">
        <f t="shared" si="27"/>
        <v>PACKET EXPRESS - 33170INFINITE 41.501 a 2.000</v>
      </c>
      <c r="AV150" s="50" t="s">
        <v>53</v>
      </c>
      <c r="AW150" s="50" t="s">
        <v>38</v>
      </c>
      <c r="AX150" s="51">
        <v>42.6</v>
      </c>
      <c r="AZ150" s="46" t="str">
        <f t="shared" si="28"/>
        <v>PACKET STANDARD  - 33162INFINITE 51.501 a 2.000</v>
      </c>
      <c r="BA150" s="50" t="s">
        <v>55</v>
      </c>
      <c r="BB150" s="50" t="s">
        <v>38</v>
      </c>
      <c r="BC150" s="51">
        <v>31.02</v>
      </c>
      <c r="BE150" s="46" t="str">
        <f t="shared" si="29"/>
        <v>PACKET NOVAS FAIXAS - 33227INFINITE 41.501 a 2.000</v>
      </c>
      <c r="BF150" s="50" t="s">
        <v>53</v>
      </c>
      <c r="BG150" s="50" t="s">
        <v>38</v>
      </c>
      <c r="BH150" s="51">
        <v>30.11</v>
      </c>
      <c r="BJ150" s="46"/>
      <c r="BK150" s="50"/>
      <c r="BL150" s="50"/>
      <c r="BM150" s="51"/>
      <c r="BN150" s="51"/>
      <c r="BO150" s="51"/>
      <c r="BP150" s="51"/>
      <c r="BQ150" s="51"/>
      <c r="BR150" s="51"/>
      <c r="BS150" s="51"/>
    </row>
    <row r="151" spans="3:71" x14ac:dyDescent="0.25">
      <c r="C151" s="46" t="str">
        <f t="shared" si="25"/>
        <v>EXPORTA FÁCIL EXPRESSO - 45110INFINITE 52.001 a 2.500</v>
      </c>
      <c r="D151" s="50" t="s">
        <v>55</v>
      </c>
      <c r="E151" s="50" t="s">
        <v>42</v>
      </c>
      <c r="F151" s="51">
        <v>211.1</v>
      </c>
      <c r="G151" s="51">
        <v>218.7</v>
      </c>
      <c r="H151" s="51">
        <v>254.05</v>
      </c>
      <c r="I151" s="51">
        <v>293.55</v>
      </c>
      <c r="J151" s="51">
        <v>378.75</v>
      </c>
      <c r="K151" s="51">
        <v>416.7</v>
      </c>
      <c r="L151" s="51">
        <v>504.2</v>
      </c>
      <c r="N151" s="46" t="str">
        <f t="shared" si="26"/>
        <v>EXPORTA FÁCIL STANDARD - 45128INFINITE 52.001 a 2.500</v>
      </c>
      <c r="O151" s="50" t="s">
        <v>55</v>
      </c>
      <c r="P151" s="50" t="s">
        <v>42</v>
      </c>
      <c r="Q151" s="51">
        <v>168.85</v>
      </c>
      <c r="R151" s="51">
        <v>201.25</v>
      </c>
      <c r="S151" s="51">
        <v>223.55</v>
      </c>
      <c r="T151" s="51">
        <v>234.8</v>
      </c>
      <c r="U151" s="51">
        <v>303.05</v>
      </c>
      <c r="V151" s="51">
        <v>333.45</v>
      </c>
      <c r="W151" s="51">
        <v>403.4</v>
      </c>
      <c r="AU151" s="46" t="str">
        <f t="shared" si="27"/>
        <v>PACKET EXPRESS - 33170INFINITE 42.001 a 2.500</v>
      </c>
      <c r="AV151" s="50" t="s">
        <v>53</v>
      </c>
      <c r="AW151" s="50" t="s">
        <v>42</v>
      </c>
      <c r="AX151" s="51">
        <v>46.02</v>
      </c>
      <c r="AZ151" s="46" t="str">
        <f t="shared" si="28"/>
        <v>PACKET STANDARD  - 33162INFINITE 52.001 a 2.500</v>
      </c>
      <c r="BA151" s="50" t="s">
        <v>55</v>
      </c>
      <c r="BB151" s="50" t="s">
        <v>42</v>
      </c>
      <c r="BC151" s="51">
        <v>33.799999999999997</v>
      </c>
      <c r="BE151" s="46" t="str">
        <f t="shared" si="29"/>
        <v>PACKET NOVAS FAIXAS - 33227INFINITE 42.001 a 2.500</v>
      </c>
      <c r="BF151" s="50" t="s">
        <v>53</v>
      </c>
      <c r="BG151" s="50" t="s">
        <v>42</v>
      </c>
      <c r="BH151" s="51">
        <v>32.799999999999997</v>
      </c>
      <c r="BJ151" s="46"/>
      <c r="BK151" s="50"/>
      <c r="BL151" s="50"/>
      <c r="BM151" s="51"/>
      <c r="BN151" s="51"/>
      <c r="BO151" s="51"/>
      <c r="BP151" s="51"/>
      <c r="BQ151" s="51"/>
      <c r="BR151" s="51"/>
      <c r="BS151" s="51"/>
    </row>
    <row r="152" spans="3:71" x14ac:dyDescent="0.25">
      <c r="C152" s="46" t="str">
        <f t="shared" si="25"/>
        <v>EXPORTA FÁCIL EXPRESSO - 45110INFINITE 52.501 a 3.000</v>
      </c>
      <c r="D152" s="50" t="s">
        <v>55</v>
      </c>
      <c r="E152" s="50" t="s">
        <v>44</v>
      </c>
      <c r="F152" s="51">
        <v>221.4</v>
      </c>
      <c r="G152" s="51">
        <v>229.5</v>
      </c>
      <c r="H152" s="51">
        <v>266.45</v>
      </c>
      <c r="I152" s="51">
        <v>307.8</v>
      </c>
      <c r="J152" s="51">
        <v>397.25</v>
      </c>
      <c r="K152" s="51">
        <v>437.2</v>
      </c>
      <c r="L152" s="51">
        <v>528.95000000000005</v>
      </c>
      <c r="N152" s="46" t="str">
        <f t="shared" si="26"/>
        <v>EXPORTA FÁCIL STANDARD - 45128INFINITE 52.501 a 3.000</v>
      </c>
      <c r="O152" s="50" t="s">
        <v>55</v>
      </c>
      <c r="P152" s="50" t="s">
        <v>44</v>
      </c>
      <c r="Q152" s="51">
        <v>177.15</v>
      </c>
      <c r="R152" s="51">
        <v>211.15</v>
      </c>
      <c r="S152" s="51">
        <v>234.55</v>
      </c>
      <c r="T152" s="51">
        <v>246.3</v>
      </c>
      <c r="U152" s="51">
        <v>317.89999999999998</v>
      </c>
      <c r="V152" s="51">
        <v>349.7</v>
      </c>
      <c r="W152" s="51">
        <v>423.15</v>
      </c>
      <c r="AU152" s="46" t="str">
        <f t="shared" si="27"/>
        <v>PACKET EXPRESS - 33170INFINITE 42.501 a 3.000</v>
      </c>
      <c r="AV152" s="50" t="s">
        <v>53</v>
      </c>
      <c r="AW152" s="50" t="s">
        <v>44</v>
      </c>
      <c r="AX152" s="51">
        <v>49.43</v>
      </c>
      <c r="AZ152" s="46" t="str">
        <f t="shared" si="28"/>
        <v>PACKET STANDARD  - 33162INFINITE 52.501 a 3.000</v>
      </c>
      <c r="BA152" s="50" t="s">
        <v>55</v>
      </c>
      <c r="BB152" s="50" t="s">
        <v>44</v>
      </c>
      <c r="BC152" s="51">
        <v>36.58</v>
      </c>
      <c r="BE152" s="46" t="str">
        <f t="shared" si="29"/>
        <v>PACKET NOVAS FAIXAS - 33227INFINITE 42.501 a 3.000</v>
      </c>
      <c r="BF152" s="50" t="s">
        <v>53</v>
      </c>
      <c r="BG152" s="50" t="s">
        <v>44</v>
      </c>
      <c r="BH152" s="51">
        <v>35.5</v>
      </c>
      <c r="BJ152" s="46"/>
      <c r="BK152" s="50"/>
      <c r="BL152" s="50"/>
      <c r="BM152" s="51"/>
      <c r="BN152" s="51"/>
      <c r="BO152" s="51"/>
      <c r="BP152" s="51"/>
      <c r="BQ152" s="51"/>
      <c r="BR152" s="51"/>
      <c r="BS152" s="51"/>
    </row>
    <row r="153" spans="3:71" x14ac:dyDescent="0.25">
      <c r="C153" s="46" t="str">
        <f t="shared" si="25"/>
        <v>EXPORTA FÁCIL EXPRESSO - 45110INFINITE 53.001 a 3.500</v>
      </c>
      <c r="D153" s="50" t="s">
        <v>55</v>
      </c>
      <c r="E153" s="50" t="s">
        <v>46</v>
      </c>
      <c r="F153" s="51">
        <v>231.8</v>
      </c>
      <c r="G153" s="51">
        <v>240.25</v>
      </c>
      <c r="H153" s="51">
        <v>279.05</v>
      </c>
      <c r="I153" s="51">
        <v>322.39999999999998</v>
      </c>
      <c r="J153" s="51">
        <v>415.95</v>
      </c>
      <c r="K153" s="51">
        <v>457.8</v>
      </c>
      <c r="L153" s="51">
        <v>553.85</v>
      </c>
      <c r="N153" s="46" t="str">
        <f t="shared" si="26"/>
        <v>EXPORTA FÁCIL STANDARD - 45128INFINITE 53.001 a 3.500</v>
      </c>
      <c r="O153" s="50" t="s">
        <v>55</v>
      </c>
      <c r="P153" s="50" t="s">
        <v>46</v>
      </c>
      <c r="Q153" s="51">
        <v>185.55</v>
      </c>
      <c r="R153" s="51">
        <v>221</v>
      </c>
      <c r="S153" s="51">
        <v>245.5</v>
      </c>
      <c r="T153" s="51">
        <v>257.89999999999998</v>
      </c>
      <c r="U153" s="51">
        <v>332.8</v>
      </c>
      <c r="V153" s="51">
        <v>366.25</v>
      </c>
      <c r="W153" s="51">
        <v>443.05</v>
      </c>
      <c r="AU153" s="46" t="str">
        <f t="shared" si="27"/>
        <v>PACKET EXPRESS - 33170INFINITE 43.001 a 3.500</v>
      </c>
      <c r="AV153" s="50" t="s">
        <v>53</v>
      </c>
      <c r="AW153" s="50" t="s">
        <v>46</v>
      </c>
      <c r="AX153" s="51">
        <v>52.84</v>
      </c>
      <c r="AZ153" s="46" t="str">
        <f t="shared" si="28"/>
        <v>PACKET STANDARD  - 33162INFINITE 53.001 a 3.500</v>
      </c>
      <c r="BA153" s="50" t="s">
        <v>55</v>
      </c>
      <c r="BB153" s="50" t="s">
        <v>46</v>
      </c>
      <c r="BC153" s="51">
        <v>39.35</v>
      </c>
      <c r="BE153" s="46" t="str">
        <f t="shared" si="29"/>
        <v>PACKET NOVAS FAIXAS - 33227INFINITE 43.001 a 3.500</v>
      </c>
      <c r="BF153" s="50" t="s">
        <v>53</v>
      </c>
      <c r="BG153" s="50" t="s">
        <v>46</v>
      </c>
      <c r="BH153" s="51">
        <v>38.19</v>
      </c>
      <c r="BJ153" s="46"/>
      <c r="BK153" s="50"/>
      <c r="BL153" s="50"/>
      <c r="BM153" s="51"/>
      <c r="BN153" s="51"/>
      <c r="BO153" s="51"/>
      <c r="BP153" s="51"/>
      <c r="BQ153" s="51"/>
      <c r="BR153" s="51"/>
      <c r="BS153" s="51"/>
    </row>
    <row r="154" spans="3:71" x14ac:dyDescent="0.25">
      <c r="C154" s="46" t="str">
        <f t="shared" si="25"/>
        <v>EXPORTA FÁCIL EXPRESSO - 45110INFINITE 53.501 a 4.000</v>
      </c>
      <c r="D154" s="50" t="s">
        <v>55</v>
      </c>
      <c r="E154" s="50" t="s">
        <v>48</v>
      </c>
      <c r="F154" s="51">
        <v>242.2</v>
      </c>
      <c r="G154" s="51">
        <v>251</v>
      </c>
      <c r="H154" s="51">
        <v>291.45</v>
      </c>
      <c r="I154" s="51">
        <v>336.75</v>
      </c>
      <c r="J154" s="51">
        <v>434.6</v>
      </c>
      <c r="K154" s="51">
        <v>478.2</v>
      </c>
      <c r="L154" s="51">
        <v>578.54999999999995</v>
      </c>
      <c r="N154" s="46" t="str">
        <f t="shared" si="26"/>
        <v>EXPORTA FÁCIL STANDARD - 45128INFINITE 53.501 a 4.000</v>
      </c>
      <c r="O154" s="50" t="s">
        <v>55</v>
      </c>
      <c r="P154" s="50" t="s">
        <v>48</v>
      </c>
      <c r="Q154" s="51">
        <v>193.8</v>
      </c>
      <c r="R154" s="51">
        <v>230.9</v>
      </c>
      <c r="S154" s="51">
        <v>256.45</v>
      </c>
      <c r="T154" s="51">
        <v>269.45</v>
      </c>
      <c r="U154" s="51">
        <v>347.65</v>
      </c>
      <c r="V154" s="51">
        <v>382.5</v>
      </c>
      <c r="W154" s="51">
        <v>462.85</v>
      </c>
      <c r="AU154" s="46" t="str">
        <f t="shared" si="27"/>
        <v>PACKET EXPRESS - 33170INFINITE 43.501 a 4.000</v>
      </c>
      <c r="AV154" s="50" t="s">
        <v>53</v>
      </c>
      <c r="AW154" s="50" t="s">
        <v>48</v>
      </c>
      <c r="AX154" s="51">
        <v>56.25</v>
      </c>
      <c r="AZ154" s="46" t="str">
        <f t="shared" si="28"/>
        <v>PACKET STANDARD  - 33162INFINITE 53.501 a 4.000</v>
      </c>
      <c r="BA154" s="50" t="s">
        <v>55</v>
      </c>
      <c r="BB154" s="50" t="s">
        <v>48</v>
      </c>
      <c r="BC154" s="51">
        <v>42.13</v>
      </c>
      <c r="BE154" s="46" t="str">
        <f t="shared" si="29"/>
        <v>PACKET NOVAS FAIXAS - 33227INFINITE 43.501 a 4.000</v>
      </c>
      <c r="BF154" s="50" t="s">
        <v>53</v>
      </c>
      <c r="BG154" s="50" t="s">
        <v>48</v>
      </c>
      <c r="BH154" s="51">
        <v>40.89</v>
      </c>
      <c r="BJ154" s="46"/>
      <c r="BK154" s="50"/>
      <c r="BL154" s="50"/>
      <c r="BM154" s="51"/>
      <c r="BN154" s="51"/>
      <c r="BO154" s="51"/>
      <c r="BP154" s="51"/>
      <c r="BQ154" s="51"/>
      <c r="BR154" s="51"/>
      <c r="BS154" s="51"/>
    </row>
    <row r="155" spans="3:71" x14ac:dyDescent="0.25">
      <c r="C155" s="46" t="str">
        <f t="shared" si="25"/>
        <v>EXPORTA FÁCIL EXPRESSO - 45110INFINITE 54.001 a 4.500</v>
      </c>
      <c r="D155" s="50" t="s">
        <v>55</v>
      </c>
      <c r="E155" s="50" t="s">
        <v>50</v>
      </c>
      <c r="F155" s="51">
        <v>261.95</v>
      </c>
      <c r="G155" s="51">
        <v>274.35000000000002</v>
      </c>
      <c r="H155" s="51">
        <v>316.60000000000002</v>
      </c>
      <c r="I155" s="51">
        <v>363.75</v>
      </c>
      <c r="J155" s="51">
        <v>469.65</v>
      </c>
      <c r="K155" s="51">
        <v>516.85</v>
      </c>
      <c r="L155" s="51">
        <v>625.29999999999995</v>
      </c>
      <c r="N155" s="46" t="str">
        <f t="shared" si="26"/>
        <v>EXPORTA FÁCIL STANDARD - 45128INFINITE 54.001 a 4.500</v>
      </c>
      <c r="O155" s="50" t="s">
        <v>55</v>
      </c>
      <c r="P155" s="50" t="s">
        <v>50</v>
      </c>
      <c r="Q155" s="51">
        <v>208.2</v>
      </c>
      <c r="R155" s="51">
        <v>248</v>
      </c>
      <c r="S155" s="51">
        <v>275.35000000000002</v>
      </c>
      <c r="T155" s="51">
        <v>290.10000000000002</v>
      </c>
      <c r="U155" s="51">
        <v>372.85</v>
      </c>
      <c r="V155" s="51">
        <v>410.4</v>
      </c>
      <c r="W155" s="51">
        <v>496.95</v>
      </c>
      <c r="AU155" s="46" t="str">
        <f t="shared" si="27"/>
        <v>PACKET EXPRESS - 33170INFINITE 44.001 a 4.500</v>
      </c>
      <c r="AV155" s="50" t="s">
        <v>53</v>
      </c>
      <c r="AW155" s="50" t="s">
        <v>50</v>
      </c>
      <c r="AX155" s="51">
        <v>59.65</v>
      </c>
      <c r="AZ155" s="46" t="str">
        <f t="shared" si="28"/>
        <v>PACKET STANDARD  - 33162INFINITE 54.001 a 4.500</v>
      </c>
      <c r="BA155" s="50" t="s">
        <v>55</v>
      </c>
      <c r="BB155" s="50" t="s">
        <v>50</v>
      </c>
      <c r="BC155" s="51">
        <v>44.9</v>
      </c>
      <c r="BE155" s="46" t="str">
        <f t="shared" si="29"/>
        <v>PACKET NOVAS FAIXAS - 33227INFINITE 44.001 a 4.500</v>
      </c>
      <c r="BF155" s="50" t="s">
        <v>53</v>
      </c>
      <c r="BG155" s="50" t="s">
        <v>50</v>
      </c>
      <c r="BH155" s="51">
        <v>43.58</v>
      </c>
      <c r="BJ155" s="46"/>
      <c r="BK155" s="50"/>
      <c r="BL155" s="50"/>
      <c r="BM155" s="51"/>
      <c r="BN155" s="51"/>
      <c r="BO155" s="51"/>
      <c r="BP155" s="51"/>
      <c r="BQ155" s="51"/>
      <c r="BR155" s="51"/>
      <c r="BS155" s="51"/>
    </row>
    <row r="156" spans="3:71" x14ac:dyDescent="0.25">
      <c r="C156" s="46" t="str">
        <f t="shared" si="25"/>
        <v>EXPORTA FÁCIL EXPRESSO - 45110INFINITE 54.501 a 5.000</v>
      </c>
      <c r="D156" s="50" t="s">
        <v>55</v>
      </c>
      <c r="E156" s="50" t="s">
        <v>52</v>
      </c>
      <c r="F156" s="51">
        <v>281.7</v>
      </c>
      <c r="G156" s="51">
        <v>297.75</v>
      </c>
      <c r="H156" s="51">
        <v>341.8</v>
      </c>
      <c r="I156" s="51">
        <v>390.7</v>
      </c>
      <c r="J156" s="51">
        <v>504.7</v>
      </c>
      <c r="K156" s="51">
        <v>555.54999999999995</v>
      </c>
      <c r="L156" s="51">
        <v>672.05</v>
      </c>
      <c r="N156" s="46" t="str">
        <f t="shared" si="26"/>
        <v>EXPORTA FÁCIL STANDARD - 45128INFINITE 54.501 a 5.000</v>
      </c>
      <c r="O156" s="50" t="s">
        <v>55</v>
      </c>
      <c r="P156" s="50" t="s">
        <v>52</v>
      </c>
      <c r="Q156" s="51">
        <v>222.55</v>
      </c>
      <c r="R156" s="51">
        <v>265.10000000000002</v>
      </c>
      <c r="S156" s="51">
        <v>294.25</v>
      </c>
      <c r="T156" s="51">
        <v>310.8</v>
      </c>
      <c r="U156" s="51">
        <v>398</v>
      </c>
      <c r="V156" s="51">
        <v>438.3</v>
      </c>
      <c r="W156" s="51">
        <v>531.15</v>
      </c>
      <c r="AU156" s="46" t="str">
        <f t="shared" si="27"/>
        <v>PACKET EXPRESS - 33170INFINITE 44.501 a 5.000</v>
      </c>
      <c r="AV156" s="50" t="s">
        <v>53</v>
      </c>
      <c r="AW156" s="50" t="s">
        <v>52</v>
      </c>
      <c r="AX156" s="51">
        <v>63.06</v>
      </c>
      <c r="AZ156" s="46" t="str">
        <f t="shared" si="28"/>
        <v>PACKET STANDARD  - 33162INFINITE 54.501 a 5.000</v>
      </c>
      <c r="BA156" s="50" t="s">
        <v>55</v>
      </c>
      <c r="BB156" s="50" t="s">
        <v>52</v>
      </c>
      <c r="BC156" s="51">
        <v>47.69</v>
      </c>
      <c r="BE156" s="46" t="str">
        <f t="shared" si="29"/>
        <v>PACKET NOVAS FAIXAS - 33227INFINITE 44.501 a 5.000</v>
      </c>
      <c r="BF156" s="50" t="s">
        <v>53</v>
      </c>
      <c r="BG156" s="50" t="s">
        <v>52</v>
      </c>
      <c r="BH156" s="51">
        <v>46.28</v>
      </c>
      <c r="BJ156" s="46"/>
      <c r="BK156" s="50"/>
      <c r="BL156" s="50"/>
      <c r="BM156" s="51"/>
      <c r="BN156" s="51"/>
      <c r="BO156" s="51"/>
      <c r="BP156" s="51"/>
      <c r="BQ156" s="51"/>
      <c r="BR156" s="51"/>
      <c r="BS156" s="51"/>
    </row>
    <row r="157" spans="3:71" x14ac:dyDescent="0.25">
      <c r="C157" s="46" t="str">
        <f t="shared" si="25"/>
        <v>EXPORTA FÁCIL EXPRESSO - 45110INFINITE 51/2 Kg Adicional</v>
      </c>
      <c r="D157" s="50" t="s">
        <v>55</v>
      </c>
      <c r="E157" s="50" t="s">
        <v>54</v>
      </c>
      <c r="F157" s="51">
        <v>19.8</v>
      </c>
      <c r="G157" s="51">
        <v>23.4</v>
      </c>
      <c r="H157" s="51">
        <v>25.2</v>
      </c>
      <c r="I157" s="51">
        <v>27</v>
      </c>
      <c r="J157" s="51">
        <v>35.1</v>
      </c>
      <c r="K157" s="51">
        <v>38.700000000000003</v>
      </c>
      <c r="L157" s="51">
        <v>46.75</v>
      </c>
      <c r="N157" s="46" t="str">
        <f t="shared" si="26"/>
        <v>EXPORTA FÁCIL STANDARD - 45128INFINITE 51/2 Kg Adicional</v>
      </c>
      <c r="O157" s="50" t="s">
        <v>55</v>
      </c>
      <c r="P157" s="50" t="s">
        <v>54</v>
      </c>
      <c r="Q157" s="51">
        <v>14.45</v>
      </c>
      <c r="R157" s="51">
        <v>17.100000000000001</v>
      </c>
      <c r="S157" s="51">
        <v>18.899999999999999</v>
      </c>
      <c r="T157" s="51">
        <v>20.7</v>
      </c>
      <c r="U157" s="51">
        <v>25.2</v>
      </c>
      <c r="V157" s="51">
        <v>27.9</v>
      </c>
      <c r="W157" s="51">
        <v>34.200000000000003</v>
      </c>
      <c r="AU157" s="46" t="str">
        <f t="shared" si="27"/>
        <v>PACKET EXPRESS - 33170INFINITE 41/2 Kg Adicional</v>
      </c>
      <c r="AV157" s="50" t="s">
        <v>53</v>
      </c>
      <c r="AW157" s="50" t="s">
        <v>54</v>
      </c>
      <c r="AX157" s="51">
        <v>3.41</v>
      </c>
      <c r="AZ157" s="46" t="str">
        <f t="shared" si="28"/>
        <v>PACKET STANDARD  - 33162INFINITE 51/2 Kg Adicional</v>
      </c>
      <c r="BA157" s="50" t="s">
        <v>55</v>
      </c>
      <c r="BB157" s="50" t="s">
        <v>54</v>
      </c>
      <c r="BC157" s="51">
        <v>2.78</v>
      </c>
      <c r="BE157" s="46" t="str">
        <f t="shared" si="29"/>
        <v>PACKET NOVAS FAIXAS - 33227INFINITE 41/2 Kg Adicional</v>
      </c>
      <c r="BF157" s="50" t="s">
        <v>53</v>
      </c>
      <c r="BG157" s="50" t="s">
        <v>54</v>
      </c>
      <c r="BH157" s="51">
        <v>2.7</v>
      </c>
      <c r="BJ157" s="46"/>
      <c r="BK157" s="50"/>
      <c r="BL157" s="50"/>
      <c r="BM157" s="51"/>
      <c r="BN157" s="51"/>
      <c r="BO157" s="51"/>
      <c r="BP157" s="51"/>
      <c r="BQ157" s="51"/>
      <c r="BR157" s="51"/>
      <c r="BS157" s="51"/>
    </row>
    <row r="158" spans="3:71" x14ac:dyDescent="0.25">
      <c r="C158" s="46" t="str">
        <f t="shared" si="25"/>
        <v>EXPORTA FÁCIL EXPRESSO - 45110 Peso (g)</v>
      </c>
      <c r="D158" s="43"/>
      <c r="E158" s="43" t="s">
        <v>12</v>
      </c>
      <c r="F158" s="49" t="s">
        <v>13</v>
      </c>
      <c r="G158" s="49" t="s">
        <v>14</v>
      </c>
      <c r="H158" s="49" t="s">
        <v>15</v>
      </c>
      <c r="I158" s="49" t="s">
        <v>16</v>
      </c>
      <c r="J158" s="49" t="s">
        <v>17</v>
      </c>
      <c r="K158" s="49" t="s">
        <v>18</v>
      </c>
      <c r="L158" s="49" t="s">
        <v>19</v>
      </c>
      <c r="N158" s="46" t="str">
        <f t="shared" si="26"/>
        <v>EXPORTA FÁCIL STANDARD - 45128 Peso (g)</v>
      </c>
      <c r="O158" s="43"/>
      <c r="P158" s="43" t="s">
        <v>12</v>
      </c>
      <c r="Q158" s="49" t="s">
        <v>13</v>
      </c>
      <c r="R158" s="49" t="s">
        <v>14</v>
      </c>
      <c r="S158" s="49" t="s">
        <v>15</v>
      </c>
      <c r="T158" s="49" t="s">
        <v>16</v>
      </c>
      <c r="U158" s="49" t="s">
        <v>17</v>
      </c>
      <c r="V158" s="49" t="s">
        <v>18</v>
      </c>
      <c r="W158" s="49" t="s">
        <v>19</v>
      </c>
      <c r="AU158" s="46" t="str">
        <f t="shared" si="27"/>
        <v>PACKET EXPRESS - 33170 Peso (g)</v>
      </c>
      <c r="AV158" s="43"/>
      <c r="AW158" s="43" t="s">
        <v>12</v>
      </c>
      <c r="AX158" s="49" t="s">
        <v>20</v>
      </c>
      <c r="AZ158" s="46" t="str">
        <f t="shared" si="28"/>
        <v>PACKET STANDARD  - 33162 Peso (g)</v>
      </c>
      <c r="BA158" s="43"/>
      <c r="BB158" s="43" t="s">
        <v>12</v>
      </c>
      <c r="BC158" s="49" t="s">
        <v>20</v>
      </c>
      <c r="BE158" s="46" t="str">
        <f t="shared" si="29"/>
        <v>PACKET NOVAS FAIXAS - 33227 Peso (g)</v>
      </c>
      <c r="BF158" s="43"/>
      <c r="BG158" s="43" t="s">
        <v>12</v>
      </c>
      <c r="BH158" s="49" t="s">
        <v>20</v>
      </c>
      <c r="BJ158" s="46"/>
      <c r="BK158" s="43"/>
      <c r="BL158" s="43"/>
      <c r="BM158" s="49"/>
      <c r="BN158" s="49"/>
      <c r="BO158" s="49"/>
      <c r="BP158" s="49"/>
      <c r="BQ158" s="49"/>
      <c r="BR158" s="49"/>
      <c r="BS158" s="49"/>
    </row>
    <row r="159" spans="3:71" x14ac:dyDescent="0.25">
      <c r="C159" s="46" t="str">
        <f t="shared" si="25"/>
        <v>EXPORTA FÁCIL EXPRESSO - 45110INFINITE 60 a 500</v>
      </c>
      <c r="D159" s="50" t="s">
        <v>56</v>
      </c>
      <c r="E159" s="50" t="s">
        <v>22</v>
      </c>
      <c r="F159" s="51">
        <v>169.6</v>
      </c>
      <c r="G159" s="51">
        <v>175.8</v>
      </c>
      <c r="H159" s="51">
        <v>204.15</v>
      </c>
      <c r="I159" s="51">
        <v>235.85</v>
      </c>
      <c r="J159" s="51">
        <v>304.39999999999998</v>
      </c>
      <c r="K159" s="51">
        <v>334.9</v>
      </c>
      <c r="L159" s="51">
        <v>405.15</v>
      </c>
      <c r="N159" s="46" t="str">
        <f t="shared" si="26"/>
        <v>EXPORTA FÁCIL STANDARD - 45128INFINITE 60 a 500</v>
      </c>
      <c r="O159" s="50" t="s">
        <v>56</v>
      </c>
      <c r="P159" s="50" t="s">
        <v>22</v>
      </c>
      <c r="Q159" s="51">
        <v>135.69999999999999</v>
      </c>
      <c r="R159" s="51">
        <v>161.69999999999999</v>
      </c>
      <c r="S159" s="51">
        <v>179.65</v>
      </c>
      <c r="T159" s="51">
        <v>188.7</v>
      </c>
      <c r="U159" s="51">
        <v>243.5</v>
      </c>
      <c r="V159" s="51">
        <v>268</v>
      </c>
      <c r="W159" s="51">
        <v>324.14999999999998</v>
      </c>
      <c r="AU159" s="46" t="str">
        <f t="shared" si="27"/>
        <v>PACKET EXPRESS - 33170INFINITE 50 a 300</v>
      </c>
      <c r="AV159" s="50" t="s">
        <v>55</v>
      </c>
      <c r="AW159" s="50" t="s">
        <v>24</v>
      </c>
      <c r="AX159" s="51">
        <v>30.22</v>
      </c>
      <c r="AZ159" s="46" t="str">
        <f t="shared" si="28"/>
        <v>PACKET STANDARD  - 33162INFINITE 60 a 500</v>
      </c>
      <c r="BA159" s="50" t="s">
        <v>56</v>
      </c>
      <c r="BB159" s="50" t="s">
        <v>22</v>
      </c>
      <c r="BC159" s="51">
        <v>22.39</v>
      </c>
      <c r="BE159" s="46" t="str">
        <f t="shared" si="29"/>
        <v>PACKET NOVAS FAIXAS - 33227INFINITE 50 a 200</v>
      </c>
      <c r="BF159" s="50" t="s">
        <v>55</v>
      </c>
      <c r="BG159" s="50" t="s">
        <v>25</v>
      </c>
      <c r="BH159" s="51">
        <v>14.48</v>
      </c>
      <c r="BJ159" s="46"/>
      <c r="BK159" s="50"/>
      <c r="BL159" s="50"/>
      <c r="BM159" s="51"/>
      <c r="BN159" s="51"/>
      <c r="BO159" s="51"/>
      <c r="BP159" s="51"/>
      <c r="BQ159" s="51"/>
      <c r="BR159" s="51"/>
      <c r="BS159" s="51"/>
    </row>
    <row r="160" spans="3:71" x14ac:dyDescent="0.25">
      <c r="C160" s="46" t="str">
        <f t="shared" si="25"/>
        <v>EXPORTA FÁCIL EXPRESSO - 45110INFINITE 6501 a 1000</v>
      </c>
      <c r="D160" s="50" t="s">
        <v>56</v>
      </c>
      <c r="E160" s="50" t="s">
        <v>28</v>
      </c>
      <c r="F160" s="51">
        <v>179.95</v>
      </c>
      <c r="G160" s="51">
        <v>186.5</v>
      </c>
      <c r="H160" s="51">
        <v>216.55</v>
      </c>
      <c r="I160" s="51">
        <v>250.25</v>
      </c>
      <c r="J160" s="51">
        <v>322.89999999999998</v>
      </c>
      <c r="K160" s="51">
        <v>355.3</v>
      </c>
      <c r="L160" s="51">
        <v>429.9</v>
      </c>
      <c r="N160" s="46" t="str">
        <f t="shared" si="26"/>
        <v>EXPORTA FÁCIL STANDARD - 45128INFINITE 6501 a 1000</v>
      </c>
      <c r="O160" s="50" t="s">
        <v>56</v>
      </c>
      <c r="P160" s="50" t="s">
        <v>28</v>
      </c>
      <c r="Q160" s="51">
        <v>143.94999999999999</v>
      </c>
      <c r="R160" s="51">
        <v>171.6</v>
      </c>
      <c r="S160" s="51">
        <v>190.55</v>
      </c>
      <c r="T160" s="51">
        <v>200.2</v>
      </c>
      <c r="U160" s="51">
        <v>258.35000000000002</v>
      </c>
      <c r="V160" s="51">
        <v>284.25</v>
      </c>
      <c r="W160" s="51">
        <v>343.95</v>
      </c>
      <c r="AU160" s="46" t="str">
        <f t="shared" si="27"/>
        <v>PACKET EXPRESS - 33170INFINITE 5301 a 500</v>
      </c>
      <c r="AV160" s="50" t="s">
        <v>55</v>
      </c>
      <c r="AW160" s="50" t="s">
        <v>30</v>
      </c>
      <c r="AX160" s="51">
        <v>31.55</v>
      </c>
      <c r="AZ160" s="46" t="str">
        <f t="shared" si="28"/>
        <v>PACKET STANDARD  - 33162INFINITE 6501 a 1000</v>
      </c>
      <c r="BA160" s="50" t="s">
        <v>56</v>
      </c>
      <c r="BB160" s="50" t="s">
        <v>28</v>
      </c>
      <c r="BC160" s="51">
        <v>25.13</v>
      </c>
      <c r="BE160" s="46" t="str">
        <f t="shared" si="29"/>
        <v>PACKET NOVAS FAIXAS - 33227INFINITE 5201 a 500</v>
      </c>
      <c r="BF160" s="50" t="s">
        <v>55</v>
      </c>
      <c r="BG160" s="50" t="s">
        <v>31</v>
      </c>
      <c r="BH160" s="51">
        <v>21.45</v>
      </c>
      <c r="BJ160" s="46"/>
      <c r="BK160" s="50"/>
      <c r="BL160" s="50"/>
      <c r="BM160" s="51"/>
      <c r="BN160" s="51"/>
      <c r="BO160" s="51"/>
      <c r="BP160" s="51"/>
      <c r="BQ160" s="51"/>
      <c r="BR160" s="51"/>
      <c r="BS160" s="51"/>
    </row>
    <row r="161" spans="3:71" x14ac:dyDescent="0.25">
      <c r="C161" s="46" t="str">
        <f t="shared" si="25"/>
        <v>EXPORTA FÁCIL EXPRESSO - 45110INFINITE 61001 a 1.500</v>
      </c>
      <c r="D161" s="50" t="s">
        <v>56</v>
      </c>
      <c r="E161" s="50" t="s">
        <v>34</v>
      </c>
      <c r="F161" s="51">
        <v>190.3</v>
      </c>
      <c r="G161" s="51">
        <v>197.2</v>
      </c>
      <c r="H161" s="51">
        <v>229.05</v>
      </c>
      <c r="I161" s="51">
        <v>264.55</v>
      </c>
      <c r="J161" s="51">
        <v>341.4</v>
      </c>
      <c r="K161" s="51">
        <v>375.7</v>
      </c>
      <c r="L161" s="51">
        <v>454.55</v>
      </c>
      <c r="N161" s="46" t="str">
        <f t="shared" si="26"/>
        <v>EXPORTA FÁCIL STANDARD - 45128INFINITE 61001 a 1.500</v>
      </c>
      <c r="O161" s="50" t="s">
        <v>56</v>
      </c>
      <c r="P161" s="50" t="s">
        <v>34</v>
      </c>
      <c r="Q161" s="51">
        <v>152.25</v>
      </c>
      <c r="R161" s="51">
        <v>181.45</v>
      </c>
      <c r="S161" s="51">
        <v>201.5</v>
      </c>
      <c r="T161" s="51">
        <v>211.65</v>
      </c>
      <c r="U161" s="51">
        <v>273.2</v>
      </c>
      <c r="V161" s="51">
        <v>300.60000000000002</v>
      </c>
      <c r="W161" s="51">
        <v>363.65</v>
      </c>
      <c r="AU161" s="46" t="str">
        <f t="shared" si="27"/>
        <v>PACKET EXPRESS - 33170INFINITE 5501 a 1000</v>
      </c>
      <c r="AV161" s="50" t="s">
        <v>55</v>
      </c>
      <c r="AW161" s="50" t="s">
        <v>28</v>
      </c>
      <c r="AX161" s="51">
        <v>34.86</v>
      </c>
      <c r="AZ161" s="46" t="str">
        <f t="shared" si="28"/>
        <v>PACKET STANDARD  - 33162INFINITE 61001 a 1.500</v>
      </c>
      <c r="BA161" s="50" t="s">
        <v>56</v>
      </c>
      <c r="BB161" s="50" t="s">
        <v>34</v>
      </c>
      <c r="BC161" s="51">
        <v>27.87</v>
      </c>
      <c r="BE161" s="46" t="str">
        <f t="shared" si="29"/>
        <v>PACKET NOVAS FAIXAS - 33227INFINITE 5501 a 1000</v>
      </c>
      <c r="BF161" s="50" t="s">
        <v>55</v>
      </c>
      <c r="BG161" s="50" t="s">
        <v>28</v>
      </c>
      <c r="BH161" s="51">
        <v>24.08</v>
      </c>
      <c r="BJ161" s="46"/>
      <c r="BK161" s="50"/>
      <c r="BL161" s="50"/>
      <c r="BM161" s="51"/>
      <c r="BN161" s="51"/>
      <c r="BO161" s="51"/>
      <c r="BP161" s="51"/>
      <c r="BQ161" s="51"/>
      <c r="BR161" s="51"/>
      <c r="BS161" s="51"/>
    </row>
    <row r="162" spans="3:71" x14ac:dyDescent="0.25">
      <c r="C162" s="46" t="str">
        <f t="shared" si="25"/>
        <v>EXPORTA FÁCIL EXPRESSO - 45110INFINITE 61.501 a 2.000</v>
      </c>
      <c r="D162" s="50" t="s">
        <v>56</v>
      </c>
      <c r="E162" s="50" t="s">
        <v>38</v>
      </c>
      <c r="F162" s="51">
        <v>200.7</v>
      </c>
      <c r="G162" s="51">
        <v>208</v>
      </c>
      <c r="H162" s="51">
        <v>241.55</v>
      </c>
      <c r="I162" s="51">
        <v>279.10000000000002</v>
      </c>
      <c r="J162" s="51">
        <v>360.25</v>
      </c>
      <c r="K162" s="51">
        <v>396.3</v>
      </c>
      <c r="L162" s="51">
        <v>479.45</v>
      </c>
      <c r="N162" s="46" t="str">
        <f t="shared" si="26"/>
        <v>EXPORTA FÁCIL STANDARD - 45128INFINITE 61.501 a 2.000</v>
      </c>
      <c r="O162" s="50" t="s">
        <v>56</v>
      </c>
      <c r="P162" s="50" t="s">
        <v>38</v>
      </c>
      <c r="Q162" s="51">
        <v>160.65</v>
      </c>
      <c r="R162" s="51">
        <v>191.35</v>
      </c>
      <c r="S162" s="51">
        <v>212.6</v>
      </c>
      <c r="T162" s="51">
        <v>223.25</v>
      </c>
      <c r="U162" s="51">
        <v>288.2</v>
      </c>
      <c r="V162" s="51">
        <v>317.05</v>
      </c>
      <c r="W162" s="51">
        <v>383.65</v>
      </c>
      <c r="AU162" s="46" t="str">
        <f t="shared" si="27"/>
        <v>PACKET EXPRESS - 33170INFINITE 51001 a 1.500</v>
      </c>
      <c r="AV162" s="50" t="s">
        <v>55</v>
      </c>
      <c r="AW162" s="50" t="s">
        <v>34</v>
      </c>
      <c r="AX162" s="51">
        <v>38.18</v>
      </c>
      <c r="AZ162" s="46" t="str">
        <f t="shared" si="28"/>
        <v>PACKET STANDARD  - 33162INFINITE 61.501 a 2.000</v>
      </c>
      <c r="BA162" s="50" t="s">
        <v>56</v>
      </c>
      <c r="BB162" s="50" t="s">
        <v>38</v>
      </c>
      <c r="BC162" s="51">
        <v>30.61</v>
      </c>
      <c r="BE162" s="46" t="str">
        <f t="shared" si="29"/>
        <v>PACKET NOVAS FAIXAS - 33227INFINITE 51001 a 1.500</v>
      </c>
      <c r="BF162" s="50" t="s">
        <v>55</v>
      </c>
      <c r="BG162" s="50" t="s">
        <v>34</v>
      </c>
      <c r="BH162" s="51">
        <v>26.7</v>
      </c>
      <c r="BJ162" s="46"/>
      <c r="BK162" s="50"/>
      <c r="BL162" s="50"/>
      <c r="BM162" s="51"/>
      <c r="BN162" s="51"/>
      <c r="BO162" s="51"/>
      <c r="BP162" s="51"/>
      <c r="BQ162" s="51"/>
      <c r="BR162" s="51"/>
      <c r="BS162" s="51"/>
    </row>
    <row r="163" spans="3:71" x14ac:dyDescent="0.25">
      <c r="C163" s="46" t="str">
        <f t="shared" si="25"/>
        <v>EXPORTA FÁCIL EXPRESSO - 45110INFINITE 62.001 a 2.500</v>
      </c>
      <c r="D163" s="50" t="s">
        <v>56</v>
      </c>
      <c r="E163" s="50" t="s">
        <v>42</v>
      </c>
      <c r="F163" s="51">
        <v>211.1</v>
      </c>
      <c r="G163" s="51">
        <v>218.7</v>
      </c>
      <c r="H163" s="51">
        <v>254.05</v>
      </c>
      <c r="I163" s="51">
        <v>293.55</v>
      </c>
      <c r="J163" s="51">
        <v>378.75</v>
      </c>
      <c r="K163" s="51">
        <v>416.7</v>
      </c>
      <c r="L163" s="51">
        <v>504.2</v>
      </c>
      <c r="N163" s="46" t="str">
        <f t="shared" si="26"/>
        <v>EXPORTA FÁCIL STANDARD - 45128INFINITE 62.001 a 2.500</v>
      </c>
      <c r="O163" s="50" t="s">
        <v>56</v>
      </c>
      <c r="P163" s="50" t="s">
        <v>42</v>
      </c>
      <c r="Q163" s="51">
        <v>168.85</v>
      </c>
      <c r="R163" s="51">
        <v>201.25</v>
      </c>
      <c r="S163" s="51">
        <v>223.55</v>
      </c>
      <c r="T163" s="51">
        <v>234.8</v>
      </c>
      <c r="U163" s="51">
        <v>303.05</v>
      </c>
      <c r="V163" s="51">
        <v>333.45</v>
      </c>
      <c r="W163" s="51">
        <v>403.4</v>
      </c>
      <c r="AU163" s="46" t="str">
        <f t="shared" si="27"/>
        <v>PACKET EXPRESS - 33170INFINITE 51.501 a 2.000</v>
      </c>
      <c r="AV163" s="50" t="s">
        <v>55</v>
      </c>
      <c r="AW163" s="50" t="s">
        <v>38</v>
      </c>
      <c r="AX163" s="51">
        <v>41.5</v>
      </c>
      <c r="AZ163" s="46" t="str">
        <f t="shared" si="28"/>
        <v>PACKET STANDARD  - 33162INFINITE 62.001 a 2.500</v>
      </c>
      <c r="BA163" s="50" t="s">
        <v>56</v>
      </c>
      <c r="BB163" s="50" t="s">
        <v>42</v>
      </c>
      <c r="BC163" s="51">
        <v>33.340000000000003</v>
      </c>
      <c r="BE163" s="46" t="str">
        <f t="shared" si="29"/>
        <v>PACKET NOVAS FAIXAS - 33227INFINITE 51.501 a 2.000</v>
      </c>
      <c r="BF163" s="50" t="s">
        <v>55</v>
      </c>
      <c r="BG163" s="50" t="s">
        <v>38</v>
      </c>
      <c r="BH163" s="51">
        <v>29.33</v>
      </c>
      <c r="BJ163" s="46"/>
      <c r="BK163" s="50"/>
      <c r="BL163" s="50"/>
      <c r="BM163" s="51"/>
      <c r="BN163" s="51"/>
      <c r="BO163" s="51"/>
      <c r="BP163" s="51"/>
      <c r="BQ163" s="51"/>
      <c r="BR163" s="51"/>
      <c r="BS163" s="51"/>
    </row>
    <row r="164" spans="3:71" x14ac:dyDescent="0.25">
      <c r="C164" s="46" t="str">
        <f t="shared" si="25"/>
        <v>EXPORTA FÁCIL EXPRESSO - 45110INFINITE 62.501 a 3.000</v>
      </c>
      <c r="D164" s="50" t="s">
        <v>56</v>
      </c>
      <c r="E164" s="50" t="s">
        <v>44</v>
      </c>
      <c r="F164" s="51">
        <v>221.4</v>
      </c>
      <c r="G164" s="51">
        <v>229.5</v>
      </c>
      <c r="H164" s="51">
        <v>266.45</v>
      </c>
      <c r="I164" s="51">
        <v>307.8</v>
      </c>
      <c r="J164" s="51">
        <v>397.25</v>
      </c>
      <c r="K164" s="51">
        <v>437.2</v>
      </c>
      <c r="L164" s="51">
        <v>528.95000000000005</v>
      </c>
      <c r="N164" s="46" t="str">
        <f t="shared" si="26"/>
        <v>EXPORTA FÁCIL STANDARD - 45128INFINITE 62.501 a 3.000</v>
      </c>
      <c r="O164" s="50" t="s">
        <v>56</v>
      </c>
      <c r="P164" s="50" t="s">
        <v>44</v>
      </c>
      <c r="Q164" s="51">
        <v>177.15</v>
      </c>
      <c r="R164" s="51">
        <v>211.15</v>
      </c>
      <c r="S164" s="51">
        <v>234.55</v>
      </c>
      <c r="T164" s="51">
        <v>246.3</v>
      </c>
      <c r="U164" s="51">
        <v>317.89999999999998</v>
      </c>
      <c r="V164" s="51">
        <v>349.7</v>
      </c>
      <c r="W164" s="51">
        <v>423.15</v>
      </c>
      <c r="AU164" s="46" t="str">
        <f t="shared" si="27"/>
        <v>PACKET EXPRESS - 33170INFINITE 52.001 a 2.500</v>
      </c>
      <c r="AV164" s="50" t="s">
        <v>55</v>
      </c>
      <c r="AW164" s="50" t="s">
        <v>42</v>
      </c>
      <c r="AX164" s="51">
        <v>44.82</v>
      </c>
      <c r="AZ164" s="46" t="str">
        <f t="shared" si="28"/>
        <v>PACKET STANDARD  - 33162INFINITE 62.501 a 3.000</v>
      </c>
      <c r="BA164" s="50" t="s">
        <v>56</v>
      </c>
      <c r="BB164" s="50" t="s">
        <v>44</v>
      </c>
      <c r="BC164" s="51">
        <v>36.090000000000003</v>
      </c>
      <c r="BE164" s="46" t="str">
        <f t="shared" si="29"/>
        <v>PACKET NOVAS FAIXAS - 33227INFINITE 52.001 a 2.500</v>
      </c>
      <c r="BF164" s="50" t="s">
        <v>55</v>
      </c>
      <c r="BG164" s="50" t="s">
        <v>42</v>
      </c>
      <c r="BH164" s="51">
        <v>31.95</v>
      </c>
      <c r="BJ164" s="46"/>
      <c r="BK164" s="50"/>
      <c r="BL164" s="50"/>
      <c r="BM164" s="51"/>
      <c r="BN164" s="51"/>
      <c r="BO164" s="51"/>
      <c r="BP164" s="51"/>
      <c r="BQ164" s="51"/>
      <c r="BR164" s="51"/>
      <c r="BS164" s="51"/>
    </row>
    <row r="165" spans="3:71" x14ac:dyDescent="0.25">
      <c r="C165" s="46" t="str">
        <f t="shared" si="25"/>
        <v>EXPORTA FÁCIL EXPRESSO - 45110INFINITE 63.001 a 3.500</v>
      </c>
      <c r="D165" s="50" t="s">
        <v>56</v>
      </c>
      <c r="E165" s="50" t="s">
        <v>46</v>
      </c>
      <c r="F165" s="51">
        <v>231.8</v>
      </c>
      <c r="G165" s="51">
        <v>240.25</v>
      </c>
      <c r="H165" s="51">
        <v>279.05</v>
      </c>
      <c r="I165" s="51">
        <v>322.39999999999998</v>
      </c>
      <c r="J165" s="51">
        <v>415.95</v>
      </c>
      <c r="K165" s="51">
        <v>457.8</v>
      </c>
      <c r="L165" s="51">
        <v>553.85</v>
      </c>
      <c r="N165" s="46" t="str">
        <f t="shared" si="26"/>
        <v>EXPORTA FÁCIL STANDARD - 45128INFINITE 63.001 a 3.500</v>
      </c>
      <c r="O165" s="50" t="s">
        <v>56</v>
      </c>
      <c r="P165" s="50" t="s">
        <v>46</v>
      </c>
      <c r="Q165" s="51">
        <v>185.55</v>
      </c>
      <c r="R165" s="51">
        <v>221</v>
      </c>
      <c r="S165" s="51">
        <v>245.5</v>
      </c>
      <c r="T165" s="51">
        <v>257.89999999999998</v>
      </c>
      <c r="U165" s="51">
        <v>332.8</v>
      </c>
      <c r="V165" s="51">
        <v>366.25</v>
      </c>
      <c r="W165" s="51">
        <v>443.05</v>
      </c>
      <c r="AU165" s="46" t="str">
        <f t="shared" si="27"/>
        <v>PACKET EXPRESS - 33170INFINITE 52.501 a 3.000</v>
      </c>
      <c r="AV165" s="50" t="s">
        <v>55</v>
      </c>
      <c r="AW165" s="50" t="s">
        <v>44</v>
      </c>
      <c r="AX165" s="51">
        <v>48.15</v>
      </c>
      <c r="AZ165" s="46" t="str">
        <f t="shared" si="28"/>
        <v>PACKET STANDARD  - 33162INFINITE 63.001 a 3.500</v>
      </c>
      <c r="BA165" s="50" t="s">
        <v>56</v>
      </c>
      <c r="BB165" s="50" t="s">
        <v>46</v>
      </c>
      <c r="BC165" s="51">
        <v>38.83</v>
      </c>
      <c r="BE165" s="46" t="str">
        <f t="shared" si="29"/>
        <v>PACKET NOVAS FAIXAS - 33227INFINITE 52.501 a 3.000</v>
      </c>
      <c r="BF165" s="50" t="s">
        <v>55</v>
      </c>
      <c r="BG165" s="50" t="s">
        <v>44</v>
      </c>
      <c r="BH165" s="51">
        <v>34.58</v>
      </c>
      <c r="BJ165" s="46"/>
      <c r="BK165" s="50"/>
      <c r="BL165" s="50"/>
      <c r="BM165" s="51"/>
      <c r="BN165" s="51"/>
      <c r="BO165" s="51"/>
      <c r="BP165" s="51"/>
      <c r="BQ165" s="51"/>
      <c r="BR165" s="51"/>
      <c r="BS165" s="51"/>
    </row>
    <row r="166" spans="3:71" x14ac:dyDescent="0.25">
      <c r="C166" s="46" t="str">
        <f t="shared" si="25"/>
        <v>EXPORTA FÁCIL EXPRESSO - 45110INFINITE 63.501 a 4.000</v>
      </c>
      <c r="D166" s="50" t="s">
        <v>56</v>
      </c>
      <c r="E166" s="50" t="s">
        <v>48</v>
      </c>
      <c r="F166" s="51">
        <v>242.2</v>
      </c>
      <c r="G166" s="51">
        <v>251</v>
      </c>
      <c r="H166" s="51">
        <v>291.45</v>
      </c>
      <c r="I166" s="51">
        <v>336.75</v>
      </c>
      <c r="J166" s="51">
        <v>434.6</v>
      </c>
      <c r="K166" s="51">
        <v>478.2</v>
      </c>
      <c r="L166" s="51">
        <v>578.54999999999995</v>
      </c>
      <c r="N166" s="46" t="str">
        <f t="shared" si="26"/>
        <v>EXPORTA FÁCIL STANDARD - 45128INFINITE 63.501 a 4.000</v>
      </c>
      <c r="O166" s="50" t="s">
        <v>56</v>
      </c>
      <c r="P166" s="50" t="s">
        <v>48</v>
      </c>
      <c r="Q166" s="51">
        <v>193.8</v>
      </c>
      <c r="R166" s="51">
        <v>230.9</v>
      </c>
      <c r="S166" s="51">
        <v>256.45</v>
      </c>
      <c r="T166" s="51">
        <v>269.45</v>
      </c>
      <c r="U166" s="51">
        <v>347.65</v>
      </c>
      <c r="V166" s="51">
        <v>382.5</v>
      </c>
      <c r="W166" s="51">
        <v>462.85</v>
      </c>
      <c r="AU166" s="46" t="str">
        <f t="shared" si="27"/>
        <v>PACKET EXPRESS - 33170INFINITE 53.001 a 3.500</v>
      </c>
      <c r="AV166" s="50" t="s">
        <v>55</v>
      </c>
      <c r="AW166" s="50" t="s">
        <v>46</v>
      </c>
      <c r="AX166" s="51">
        <v>51.47</v>
      </c>
      <c r="AZ166" s="46" t="str">
        <f t="shared" si="28"/>
        <v>PACKET STANDARD  - 33162INFINITE 63.501 a 4.000</v>
      </c>
      <c r="BA166" s="50" t="s">
        <v>56</v>
      </c>
      <c r="BB166" s="50" t="s">
        <v>48</v>
      </c>
      <c r="BC166" s="51">
        <v>41.57</v>
      </c>
      <c r="BE166" s="46" t="str">
        <f t="shared" si="29"/>
        <v>PACKET NOVAS FAIXAS - 33227INFINITE 53.001 a 3.500</v>
      </c>
      <c r="BF166" s="50" t="s">
        <v>55</v>
      </c>
      <c r="BG166" s="50" t="s">
        <v>46</v>
      </c>
      <c r="BH166" s="51">
        <v>37.200000000000003</v>
      </c>
      <c r="BJ166" s="46"/>
      <c r="BK166" s="50"/>
      <c r="BL166" s="50"/>
      <c r="BM166" s="51"/>
      <c r="BN166" s="51"/>
      <c r="BO166" s="51"/>
      <c r="BP166" s="51"/>
      <c r="BQ166" s="51"/>
      <c r="BR166" s="51"/>
      <c r="BS166" s="51"/>
    </row>
    <row r="167" spans="3:71" x14ac:dyDescent="0.25">
      <c r="C167" s="46" t="str">
        <f t="shared" si="25"/>
        <v>EXPORTA FÁCIL EXPRESSO - 45110INFINITE 64.001 a 4.500</v>
      </c>
      <c r="D167" s="50" t="s">
        <v>56</v>
      </c>
      <c r="E167" s="50" t="s">
        <v>50</v>
      </c>
      <c r="F167" s="51">
        <v>261.95</v>
      </c>
      <c r="G167" s="51">
        <v>274.35000000000002</v>
      </c>
      <c r="H167" s="51">
        <v>316.60000000000002</v>
      </c>
      <c r="I167" s="51">
        <v>363.75</v>
      </c>
      <c r="J167" s="51">
        <v>469.65</v>
      </c>
      <c r="K167" s="51">
        <v>516.85</v>
      </c>
      <c r="L167" s="51">
        <v>625.29999999999995</v>
      </c>
      <c r="N167" s="46" t="str">
        <f t="shared" si="26"/>
        <v>EXPORTA FÁCIL STANDARD - 45128INFINITE 64.001 a 4.500</v>
      </c>
      <c r="O167" s="50" t="s">
        <v>56</v>
      </c>
      <c r="P167" s="50" t="s">
        <v>50</v>
      </c>
      <c r="Q167" s="51">
        <v>208.2</v>
      </c>
      <c r="R167" s="51">
        <v>248</v>
      </c>
      <c r="S167" s="51">
        <v>275.35000000000002</v>
      </c>
      <c r="T167" s="51">
        <v>290.10000000000002</v>
      </c>
      <c r="U167" s="51">
        <v>372.85</v>
      </c>
      <c r="V167" s="51">
        <v>410.4</v>
      </c>
      <c r="W167" s="51">
        <v>496.95</v>
      </c>
      <c r="AU167" s="46" t="str">
        <f t="shared" si="27"/>
        <v>PACKET EXPRESS - 33170INFINITE 53.501 a 4.000</v>
      </c>
      <c r="AV167" s="50" t="s">
        <v>55</v>
      </c>
      <c r="AW167" s="50" t="s">
        <v>48</v>
      </c>
      <c r="AX167" s="51">
        <v>54.79</v>
      </c>
      <c r="AZ167" s="46" t="str">
        <f t="shared" si="28"/>
        <v>PACKET STANDARD  - 33162INFINITE 64.001 a 4.500</v>
      </c>
      <c r="BA167" s="50" t="s">
        <v>56</v>
      </c>
      <c r="BB167" s="50" t="s">
        <v>50</v>
      </c>
      <c r="BC167" s="51">
        <v>44.3</v>
      </c>
      <c r="BE167" s="46" t="str">
        <f t="shared" si="29"/>
        <v>PACKET NOVAS FAIXAS - 33227INFINITE 53.501 a 4.000</v>
      </c>
      <c r="BF167" s="50" t="s">
        <v>55</v>
      </c>
      <c r="BG167" s="50" t="s">
        <v>48</v>
      </c>
      <c r="BH167" s="51">
        <v>39.83</v>
      </c>
      <c r="BJ167" s="46"/>
      <c r="BK167" s="50"/>
      <c r="BL167" s="50"/>
      <c r="BM167" s="51"/>
      <c r="BN167" s="51"/>
      <c r="BO167" s="51"/>
      <c r="BP167" s="51"/>
      <c r="BQ167" s="51"/>
      <c r="BR167" s="51"/>
      <c r="BS167" s="51"/>
    </row>
    <row r="168" spans="3:71" x14ac:dyDescent="0.25">
      <c r="C168" s="46" t="str">
        <f t="shared" si="25"/>
        <v>EXPORTA FÁCIL EXPRESSO - 45110INFINITE 64.501 a 5.000</v>
      </c>
      <c r="D168" s="50" t="s">
        <v>56</v>
      </c>
      <c r="E168" s="50" t="s">
        <v>52</v>
      </c>
      <c r="F168" s="51">
        <v>281.7</v>
      </c>
      <c r="G168" s="51">
        <v>297.75</v>
      </c>
      <c r="H168" s="51">
        <v>341.8</v>
      </c>
      <c r="I168" s="51">
        <v>390.7</v>
      </c>
      <c r="J168" s="51">
        <v>504.7</v>
      </c>
      <c r="K168" s="51">
        <v>555.54999999999995</v>
      </c>
      <c r="L168" s="51">
        <v>672.05</v>
      </c>
      <c r="N168" s="46" t="str">
        <f t="shared" si="26"/>
        <v>EXPORTA FÁCIL STANDARD - 45128INFINITE 64.501 a 5.000</v>
      </c>
      <c r="O168" s="50" t="s">
        <v>56</v>
      </c>
      <c r="P168" s="50" t="s">
        <v>52</v>
      </c>
      <c r="Q168" s="51">
        <v>222.55</v>
      </c>
      <c r="R168" s="51">
        <v>265.10000000000002</v>
      </c>
      <c r="S168" s="51">
        <v>294.25</v>
      </c>
      <c r="T168" s="51">
        <v>310.8</v>
      </c>
      <c r="U168" s="51">
        <v>398</v>
      </c>
      <c r="V168" s="51">
        <v>438.3</v>
      </c>
      <c r="W168" s="51">
        <v>531.15</v>
      </c>
      <c r="AU168" s="46" t="str">
        <f t="shared" si="27"/>
        <v>PACKET EXPRESS - 33170INFINITE 54.001 a 4.500</v>
      </c>
      <c r="AV168" s="50" t="s">
        <v>55</v>
      </c>
      <c r="AW168" s="50" t="s">
        <v>50</v>
      </c>
      <c r="AX168" s="51">
        <v>58.1</v>
      </c>
      <c r="AZ168" s="46" t="str">
        <f t="shared" si="28"/>
        <v>PACKET STANDARD  - 33162INFINITE 64.501 a 5.000</v>
      </c>
      <c r="BA168" s="50" t="s">
        <v>56</v>
      </c>
      <c r="BB168" s="50" t="s">
        <v>52</v>
      </c>
      <c r="BC168" s="51">
        <v>47.05</v>
      </c>
      <c r="BE168" s="46" t="str">
        <f t="shared" si="29"/>
        <v>PACKET NOVAS FAIXAS - 33227INFINITE 54.001 a 4.500</v>
      </c>
      <c r="BF168" s="50" t="s">
        <v>55</v>
      </c>
      <c r="BG168" s="50" t="s">
        <v>50</v>
      </c>
      <c r="BH168" s="51">
        <v>42.45</v>
      </c>
      <c r="BJ168" s="46"/>
      <c r="BK168" s="50"/>
      <c r="BL168" s="50"/>
      <c r="BM168" s="51"/>
      <c r="BN168" s="51"/>
      <c r="BO168" s="51"/>
      <c r="BP168" s="51"/>
      <c r="BQ168" s="51"/>
      <c r="BR168" s="51"/>
      <c r="BS168" s="51"/>
    </row>
    <row r="169" spans="3:71" x14ac:dyDescent="0.25">
      <c r="C169" s="46" t="str">
        <f t="shared" si="25"/>
        <v>EXPORTA FÁCIL EXPRESSO - 45110INFINITE 61/2 Kg Adicional</v>
      </c>
      <c r="D169" s="50" t="s">
        <v>56</v>
      </c>
      <c r="E169" s="50" t="s">
        <v>54</v>
      </c>
      <c r="F169" s="51">
        <v>19.8</v>
      </c>
      <c r="G169" s="51">
        <v>23.4</v>
      </c>
      <c r="H169" s="51">
        <v>25.2</v>
      </c>
      <c r="I169" s="51">
        <v>27</v>
      </c>
      <c r="J169" s="51">
        <v>35.1</v>
      </c>
      <c r="K169" s="51">
        <v>38.700000000000003</v>
      </c>
      <c r="L169" s="51">
        <v>46.75</v>
      </c>
      <c r="N169" s="46" t="str">
        <f t="shared" si="26"/>
        <v>EXPORTA FÁCIL STANDARD - 45128INFINITE 61/2 Kg Adicional</v>
      </c>
      <c r="O169" s="50" t="s">
        <v>56</v>
      </c>
      <c r="P169" s="50" t="s">
        <v>54</v>
      </c>
      <c r="Q169" s="51">
        <v>14.45</v>
      </c>
      <c r="R169" s="51">
        <v>17.100000000000001</v>
      </c>
      <c r="S169" s="51">
        <v>18.899999999999999</v>
      </c>
      <c r="T169" s="51">
        <v>20.7</v>
      </c>
      <c r="U169" s="51">
        <v>25.2</v>
      </c>
      <c r="V169" s="51">
        <v>27.9</v>
      </c>
      <c r="W169" s="51">
        <v>34.200000000000003</v>
      </c>
      <c r="AU169" s="46" t="str">
        <f t="shared" si="27"/>
        <v>PACKET EXPRESS - 33170INFINITE 54.501 a 5.000</v>
      </c>
      <c r="AV169" s="50" t="s">
        <v>55</v>
      </c>
      <c r="AW169" s="50" t="s">
        <v>52</v>
      </c>
      <c r="AX169" s="51">
        <v>61.43</v>
      </c>
      <c r="AZ169" s="46" t="str">
        <f t="shared" si="28"/>
        <v>PACKET STANDARD  - 33162INFINITE 61/2 Kg Adicional</v>
      </c>
      <c r="BA169" s="50" t="s">
        <v>56</v>
      </c>
      <c r="BB169" s="50" t="s">
        <v>54</v>
      </c>
      <c r="BC169" s="51">
        <v>2.74</v>
      </c>
      <c r="BE169" s="46" t="str">
        <f t="shared" si="29"/>
        <v>PACKET NOVAS FAIXAS - 33227INFINITE 54.501 a 5.000</v>
      </c>
      <c r="BF169" s="50" t="s">
        <v>55</v>
      </c>
      <c r="BG169" s="50" t="s">
        <v>52</v>
      </c>
      <c r="BH169" s="51">
        <v>45.08</v>
      </c>
      <c r="BJ169" s="46"/>
      <c r="BK169" s="50"/>
      <c r="BL169" s="50"/>
      <c r="BM169" s="51"/>
      <c r="BN169" s="51"/>
      <c r="BO169" s="51"/>
      <c r="BP169" s="51"/>
      <c r="BQ169" s="51"/>
      <c r="BR169" s="51"/>
      <c r="BS169" s="51"/>
    </row>
    <row r="170" spans="3:71" x14ac:dyDescent="0.25">
      <c r="C170" s="46" t="str">
        <f t="shared" si="25"/>
        <v>EXPORTA FÁCIL EXPRESSO - 45110 Peso (g)</v>
      </c>
      <c r="D170" s="43"/>
      <c r="E170" s="43" t="s">
        <v>12</v>
      </c>
      <c r="F170" s="49" t="s">
        <v>13</v>
      </c>
      <c r="G170" s="49" t="s">
        <v>14</v>
      </c>
      <c r="H170" s="49" t="s">
        <v>15</v>
      </c>
      <c r="I170" s="49" t="s">
        <v>16</v>
      </c>
      <c r="J170" s="49" t="s">
        <v>17</v>
      </c>
      <c r="K170" s="49" t="s">
        <v>18</v>
      </c>
      <c r="L170" s="49" t="s">
        <v>19</v>
      </c>
      <c r="N170" s="46" t="str">
        <f t="shared" si="26"/>
        <v>EXPORTA FÁCIL STANDARD - 45128 Peso (g)</v>
      </c>
      <c r="O170" s="43"/>
      <c r="P170" s="43" t="s">
        <v>12</v>
      </c>
      <c r="Q170" s="49" t="s">
        <v>13</v>
      </c>
      <c r="R170" s="49" t="s">
        <v>14</v>
      </c>
      <c r="S170" s="49" t="s">
        <v>15</v>
      </c>
      <c r="T170" s="49" t="s">
        <v>16</v>
      </c>
      <c r="U170" s="49" t="s">
        <v>17</v>
      </c>
      <c r="V170" s="49" t="s">
        <v>18</v>
      </c>
      <c r="W170" s="49" t="s">
        <v>19</v>
      </c>
      <c r="AU170" s="46" t="str">
        <f t="shared" si="27"/>
        <v>PACKET EXPRESS - 33170INFINITE 51/2 Kg Adicional</v>
      </c>
      <c r="AV170" s="50" t="s">
        <v>55</v>
      </c>
      <c r="AW170" s="50" t="s">
        <v>54</v>
      </c>
      <c r="AX170" s="51">
        <v>3.32</v>
      </c>
      <c r="AZ170" s="46" t="str">
        <f t="shared" si="28"/>
        <v>PACKET STANDARD  - 33162 Peso (g)</v>
      </c>
      <c r="BA170" s="43"/>
      <c r="BB170" s="43" t="s">
        <v>12</v>
      </c>
      <c r="BC170" s="49" t="s">
        <v>20</v>
      </c>
      <c r="BE170" s="46" t="str">
        <f t="shared" si="29"/>
        <v>PACKET NOVAS FAIXAS - 33227INFINITE 51/2 Kg Adicional</v>
      </c>
      <c r="BF170" s="50" t="s">
        <v>55</v>
      </c>
      <c r="BG170" s="50" t="s">
        <v>54</v>
      </c>
      <c r="BH170" s="51">
        <v>2.63</v>
      </c>
      <c r="BJ170" s="46"/>
      <c r="BK170" s="43"/>
      <c r="BL170" s="43"/>
      <c r="BM170" s="49"/>
      <c r="BN170" s="49"/>
      <c r="BO170" s="49"/>
      <c r="BP170" s="49"/>
      <c r="BQ170" s="49"/>
      <c r="BR170" s="49"/>
      <c r="BS170" s="49"/>
    </row>
    <row r="171" spans="3:71" x14ac:dyDescent="0.25">
      <c r="C171" s="46" t="str">
        <f t="shared" si="25"/>
        <v>EXPORTA FÁCIL EXPRESSO - 45110INFINITE 70 a 500</v>
      </c>
      <c r="D171" s="50" t="s">
        <v>57</v>
      </c>
      <c r="E171" s="50" t="s">
        <v>22</v>
      </c>
      <c r="F171" s="51">
        <v>169.6</v>
      </c>
      <c r="G171" s="51">
        <v>175.8</v>
      </c>
      <c r="H171" s="51">
        <v>204.15</v>
      </c>
      <c r="I171" s="51">
        <v>235.85</v>
      </c>
      <c r="J171" s="51">
        <v>304.39999999999998</v>
      </c>
      <c r="K171" s="51">
        <v>334.9</v>
      </c>
      <c r="L171" s="51">
        <v>405.15</v>
      </c>
      <c r="N171" s="46" t="str">
        <f t="shared" si="26"/>
        <v>EXPORTA FÁCIL STANDARD - 45128INFINITE 70 a 500</v>
      </c>
      <c r="O171" s="50" t="s">
        <v>57</v>
      </c>
      <c r="P171" s="50" t="s">
        <v>22</v>
      </c>
      <c r="Q171" s="51">
        <v>135.69999999999999</v>
      </c>
      <c r="R171" s="51">
        <v>161.69999999999999</v>
      </c>
      <c r="S171" s="51">
        <v>179.65</v>
      </c>
      <c r="T171" s="51">
        <v>188.7</v>
      </c>
      <c r="U171" s="51">
        <v>243.5</v>
      </c>
      <c r="V171" s="51">
        <v>268</v>
      </c>
      <c r="W171" s="51">
        <v>324.14999999999998</v>
      </c>
      <c r="AU171" s="46" t="str">
        <f t="shared" si="27"/>
        <v>PACKET EXPRESS - 33170 Peso (g)</v>
      </c>
      <c r="AV171" s="43"/>
      <c r="AW171" s="43" t="s">
        <v>12</v>
      </c>
      <c r="AX171" s="49" t="s">
        <v>20</v>
      </c>
      <c r="AZ171" s="46" t="str">
        <f t="shared" si="28"/>
        <v>PACKET STANDARD  - 33162INFINITE 70 a 500</v>
      </c>
      <c r="BA171" s="50" t="s">
        <v>57</v>
      </c>
      <c r="BB171" s="50" t="s">
        <v>22</v>
      </c>
      <c r="BC171" s="51">
        <v>22.08</v>
      </c>
      <c r="BE171" s="46" t="str">
        <f t="shared" si="29"/>
        <v>PACKET NOVAS FAIXAS - 33227 Peso (g)</v>
      </c>
      <c r="BF171" s="43"/>
      <c r="BG171" s="43" t="s">
        <v>12</v>
      </c>
      <c r="BH171" s="49" t="s">
        <v>20</v>
      </c>
      <c r="BJ171" s="46"/>
      <c r="BK171" s="50"/>
      <c r="BL171" s="50"/>
      <c r="BM171" s="51"/>
      <c r="BN171" s="51"/>
      <c r="BO171" s="51"/>
      <c r="BP171" s="51"/>
      <c r="BQ171" s="51"/>
      <c r="BR171" s="51"/>
      <c r="BS171" s="51"/>
    </row>
    <row r="172" spans="3:71" x14ac:dyDescent="0.25">
      <c r="C172" s="46" t="str">
        <f t="shared" si="25"/>
        <v>EXPORTA FÁCIL EXPRESSO - 45110INFINITE 7501 a 1000</v>
      </c>
      <c r="D172" s="50" t="s">
        <v>57</v>
      </c>
      <c r="E172" s="50" t="s">
        <v>28</v>
      </c>
      <c r="F172" s="51">
        <v>179.95</v>
      </c>
      <c r="G172" s="51">
        <v>186.5</v>
      </c>
      <c r="H172" s="51">
        <v>216.55</v>
      </c>
      <c r="I172" s="51">
        <v>250.25</v>
      </c>
      <c r="J172" s="51">
        <v>322.89999999999998</v>
      </c>
      <c r="K172" s="51">
        <v>355.3</v>
      </c>
      <c r="L172" s="51">
        <v>429.9</v>
      </c>
      <c r="N172" s="46" t="str">
        <f t="shared" si="26"/>
        <v>EXPORTA FÁCIL STANDARD - 45128INFINITE 7501 a 1000</v>
      </c>
      <c r="O172" s="50" t="s">
        <v>57</v>
      </c>
      <c r="P172" s="50" t="s">
        <v>28</v>
      </c>
      <c r="Q172" s="51">
        <v>143.94999999999999</v>
      </c>
      <c r="R172" s="51">
        <v>171.6</v>
      </c>
      <c r="S172" s="51">
        <v>190.55</v>
      </c>
      <c r="T172" s="51">
        <v>200.2</v>
      </c>
      <c r="U172" s="51">
        <v>258.35000000000002</v>
      </c>
      <c r="V172" s="51">
        <v>284.25</v>
      </c>
      <c r="W172" s="51">
        <v>343.95</v>
      </c>
      <c r="AU172" s="46" t="str">
        <f t="shared" si="27"/>
        <v>PACKET EXPRESS - 33170INFINITE 60 a 300</v>
      </c>
      <c r="AV172" s="50" t="s">
        <v>56</v>
      </c>
      <c r="AW172" s="50" t="s">
        <v>24</v>
      </c>
      <c r="AX172" s="51">
        <v>29.81</v>
      </c>
      <c r="AZ172" s="46" t="str">
        <f t="shared" si="28"/>
        <v>PACKET STANDARD  - 33162INFINITE 7501 a 1000</v>
      </c>
      <c r="BA172" s="50" t="s">
        <v>57</v>
      </c>
      <c r="BB172" s="50" t="s">
        <v>28</v>
      </c>
      <c r="BC172" s="51">
        <v>24.79</v>
      </c>
      <c r="BE172" s="46" t="str">
        <f t="shared" si="29"/>
        <v>PACKET NOVAS FAIXAS - 33227INFINITE 60 a 200</v>
      </c>
      <c r="BF172" s="50" t="s">
        <v>56</v>
      </c>
      <c r="BG172" s="50" t="s">
        <v>25</v>
      </c>
      <c r="BH172" s="51">
        <v>14.28</v>
      </c>
      <c r="BJ172" s="46"/>
      <c r="BK172" s="50"/>
      <c r="BL172" s="50"/>
      <c r="BM172" s="51"/>
      <c r="BN172" s="51"/>
      <c r="BO172" s="51"/>
      <c r="BP172" s="51"/>
      <c r="BQ172" s="51"/>
      <c r="BR172" s="51"/>
      <c r="BS172" s="51"/>
    </row>
    <row r="173" spans="3:71" x14ac:dyDescent="0.25">
      <c r="C173" s="46" t="str">
        <f t="shared" si="25"/>
        <v>EXPORTA FÁCIL EXPRESSO - 45110INFINITE 71001 a 1.500</v>
      </c>
      <c r="D173" s="50" t="s">
        <v>57</v>
      </c>
      <c r="E173" s="50" t="s">
        <v>34</v>
      </c>
      <c r="F173" s="51">
        <v>190.3</v>
      </c>
      <c r="G173" s="51">
        <v>197.2</v>
      </c>
      <c r="H173" s="51">
        <v>229.05</v>
      </c>
      <c r="I173" s="51">
        <v>264.55</v>
      </c>
      <c r="J173" s="51">
        <v>341.4</v>
      </c>
      <c r="K173" s="51">
        <v>375.7</v>
      </c>
      <c r="L173" s="51">
        <v>454.55</v>
      </c>
      <c r="N173" s="46" t="str">
        <f t="shared" si="26"/>
        <v>EXPORTA FÁCIL STANDARD - 45128INFINITE 71001 a 1.500</v>
      </c>
      <c r="O173" s="50" t="s">
        <v>57</v>
      </c>
      <c r="P173" s="50" t="s">
        <v>34</v>
      </c>
      <c r="Q173" s="51">
        <v>152.25</v>
      </c>
      <c r="R173" s="51">
        <v>181.45</v>
      </c>
      <c r="S173" s="51">
        <v>201.5</v>
      </c>
      <c r="T173" s="51">
        <v>211.65</v>
      </c>
      <c r="U173" s="51">
        <v>273.2</v>
      </c>
      <c r="V173" s="51">
        <v>300.60000000000002</v>
      </c>
      <c r="W173" s="51">
        <v>363.65</v>
      </c>
      <c r="AU173" s="46" t="str">
        <f t="shared" si="27"/>
        <v>PACKET EXPRESS - 33170INFINITE 6301 a 500</v>
      </c>
      <c r="AV173" s="50" t="s">
        <v>56</v>
      </c>
      <c r="AW173" s="50" t="s">
        <v>30</v>
      </c>
      <c r="AX173" s="51">
        <v>31.12</v>
      </c>
      <c r="AZ173" s="46" t="str">
        <f t="shared" si="28"/>
        <v>PACKET STANDARD  - 33162INFINITE 71001 a 1.500</v>
      </c>
      <c r="BA173" s="50" t="s">
        <v>57</v>
      </c>
      <c r="BB173" s="50" t="s">
        <v>34</v>
      </c>
      <c r="BC173" s="51">
        <v>27.49</v>
      </c>
      <c r="BE173" s="46" t="str">
        <f t="shared" si="29"/>
        <v>PACKET NOVAS FAIXAS - 33227INFINITE 6201 a 500</v>
      </c>
      <c r="BF173" s="50" t="s">
        <v>56</v>
      </c>
      <c r="BG173" s="50" t="s">
        <v>31</v>
      </c>
      <c r="BH173" s="51">
        <v>21.16</v>
      </c>
      <c r="BJ173" s="46"/>
      <c r="BK173" s="50"/>
      <c r="BL173" s="50"/>
      <c r="BM173" s="51"/>
      <c r="BN173" s="51"/>
      <c r="BO173" s="51"/>
      <c r="BP173" s="51"/>
      <c r="BQ173" s="51"/>
      <c r="BR173" s="51"/>
      <c r="BS173" s="51"/>
    </row>
    <row r="174" spans="3:71" x14ac:dyDescent="0.25">
      <c r="C174" s="46" t="str">
        <f t="shared" si="25"/>
        <v>EXPORTA FÁCIL EXPRESSO - 45110INFINITE 71.501 a 2.000</v>
      </c>
      <c r="D174" s="50" t="s">
        <v>57</v>
      </c>
      <c r="E174" s="50" t="s">
        <v>38</v>
      </c>
      <c r="F174" s="51">
        <v>200.7</v>
      </c>
      <c r="G174" s="51">
        <v>208</v>
      </c>
      <c r="H174" s="51">
        <v>241.55</v>
      </c>
      <c r="I174" s="51">
        <v>279.10000000000002</v>
      </c>
      <c r="J174" s="51">
        <v>360.25</v>
      </c>
      <c r="K174" s="51">
        <v>396.3</v>
      </c>
      <c r="L174" s="51">
        <v>479.45</v>
      </c>
      <c r="N174" s="46" t="str">
        <f t="shared" si="26"/>
        <v>EXPORTA FÁCIL STANDARD - 45128INFINITE 71.501 a 2.000</v>
      </c>
      <c r="O174" s="50" t="s">
        <v>57</v>
      </c>
      <c r="P174" s="50" t="s">
        <v>38</v>
      </c>
      <c r="Q174" s="51">
        <v>160.65</v>
      </c>
      <c r="R174" s="51">
        <v>191.35</v>
      </c>
      <c r="S174" s="51">
        <v>212.6</v>
      </c>
      <c r="T174" s="51">
        <v>223.25</v>
      </c>
      <c r="U174" s="51">
        <v>288.2</v>
      </c>
      <c r="V174" s="51">
        <v>317.05</v>
      </c>
      <c r="W174" s="51">
        <v>383.65</v>
      </c>
      <c r="AU174" s="46" t="str">
        <f t="shared" si="27"/>
        <v>PACKET EXPRESS - 33170INFINITE 6501 a 1000</v>
      </c>
      <c r="AV174" s="50" t="s">
        <v>56</v>
      </c>
      <c r="AW174" s="50" t="s">
        <v>28</v>
      </c>
      <c r="AX174" s="51">
        <v>34.4</v>
      </c>
      <c r="AZ174" s="46" t="str">
        <f t="shared" si="28"/>
        <v>PACKET STANDARD  - 33162INFINITE 71.501 a 2.000</v>
      </c>
      <c r="BA174" s="50" t="s">
        <v>57</v>
      </c>
      <c r="BB174" s="50" t="s">
        <v>38</v>
      </c>
      <c r="BC174" s="51">
        <v>30.19</v>
      </c>
      <c r="BE174" s="46" t="str">
        <f t="shared" si="29"/>
        <v>PACKET NOVAS FAIXAS - 33227INFINITE 6501 a 1000</v>
      </c>
      <c r="BF174" s="50" t="s">
        <v>56</v>
      </c>
      <c r="BG174" s="50" t="s">
        <v>28</v>
      </c>
      <c r="BH174" s="51">
        <v>23.75</v>
      </c>
      <c r="BJ174" s="46"/>
      <c r="BK174" s="50"/>
      <c r="BL174" s="50"/>
      <c r="BM174" s="51"/>
      <c r="BN174" s="51"/>
      <c r="BO174" s="51"/>
      <c r="BP174" s="51"/>
      <c r="BQ174" s="51"/>
      <c r="BR174" s="51"/>
      <c r="BS174" s="51"/>
    </row>
    <row r="175" spans="3:71" x14ac:dyDescent="0.25">
      <c r="C175" s="46" t="str">
        <f t="shared" si="25"/>
        <v>EXPORTA FÁCIL EXPRESSO - 45110INFINITE 72.001 a 2.500</v>
      </c>
      <c r="D175" s="50" t="s">
        <v>57</v>
      </c>
      <c r="E175" s="50" t="s">
        <v>42</v>
      </c>
      <c r="F175" s="51">
        <v>211.1</v>
      </c>
      <c r="G175" s="51">
        <v>218.7</v>
      </c>
      <c r="H175" s="51">
        <v>254.05</v>
      </c>
      <c r="I175" s="51">
        <v>293.55</v>
      </c>
      <c r="J175" s="51">
        <v>378.75</v>
      </c>
      <c r="K175" s="51">
        <v>416.7</v>
      </c>
      <c r="L175" s="51">
        <v>504.2</v>
      </c>
      <c r="N175" s="46" t="str">
        <f t="shared" si="26"/>
        <v>EXPORTA FÁCIL STANDARD - 45128INFINITE 72.001 a 2.500</v>
      </c>
      <c r="O175" s="50" t="s">
        <v>57</v>
      </c>
      <c r="P175" s="50" t="s">
        <v>42</v>
      </c>
      <c r="Q175" s="51">
        <v>168.85</v>
      </c>
      <c r="R175" s="51">
        <v>201.25</v>
      </c>
      <c r="S175" s="51">
        <v>223.55</v>
      </c>
      <c r="T175" s="51">
        <v>234.8</v>
      </c>
      <c r="U175" s="51">
        <v>303.05</v>
      </c>
      <c r="V175" s="51">
        <v>333.45</v>
      </c>
      <c r="W175" s="51">
        <v>403.4</v>
      </c>
      <c r="AU175" s="46" t="str">
        <f t="shared" si="27"/>
        <v>PACKET EXPRESS - 33170INFINITE 61001 a 1.500</v>
      </c>
      <c r="AV175" s="50" t="s">
        <v>56</v>
      </c>
      <c r="AW175" s="50" t="s">
        <v>34</v>
      </c>
      <c r="AX175" s="51">
        <v>37.67</v>
      </c>
      <c r="AZ175" s="46" t="str">
        <f t="shared" si="28"/>
        <v>PACKET STANDARD  - 33162INFINITE 72.001 a 2.500</v>
      </c>
      <c r="BA175" s="50" t="s">
        <v>57</v>
      </c>
      <c r="BB175" s="50" t="s">
        <v>42</v>
      </c>
      <c r="BC175" s="51">
        <v>32.89</v>
      </c>
      <c r="BE175" s="46" t="str">
        <f t="shared" si="29"/>
        <v>PACKET NOVAS FAIXAS - 33227INFINITE 61001 a 1.500</v>
      </c>
      <c r="BF175" s="50" t="s">
        <v>56</v>
      </c>
      <c r="BG175" s="50" t="s">
        <v>34</v>
      </c>
      <c r="BH175" s="51">
        <v>26.34</v>
      </c>
      <c r="BJ175" s="46"/>
      <c r="BK175" s="50"/>
      <c r="BL175" s="50"/>
      <c r="BM175" s="51"/>
      <c r="BN175" s="51"/>
      <c r="BO175" s="51"/>
      <c r="BP175" s="51"/>
      <c r="BQ175" s="51"/>
      <c r="BR175" s="51"/>
      <c r="BS175" s="51"/>
    </row>
    <row r="176" spans="3:71" x14ac:dyDescent="0.25">
      <c r="C176" s="46" t="str">
        <f t="shared" si="25"/>
        <v>EXPORTA FÁCIL EXPRESSO - 45110INFINITE 72.501 a 3.000</v>
      </c>
      <c r="D176" s="50" t="s">
        <v>57</v>
      </c>
      <c r="E176" s="50" t="s">
        <v>44</v>
      </c>
      <c r="F176" s="51">
        <v>221.4</v>
      </c>
      <c r="G176" s="51">
        <v>229.5</v>
      </c>
      <c r="H176" s="51">
        <v>266.45</v>
      </c>
      <c r="I176" s="51">
        <v>307.8</v>
      </c>
      <c r="J176" s="51">
        <v>397.25</v>
      </c>
      <c r="K176" s="51">
        <v>437.2</v>
      </c>
      <c r="L176" s="51">
        <v>528.95000000000005</v>
      </c>
      <c r="N176" s="46" t="str">
        <f t="shared" si="26"/>
        <v>EXPORTA FÁCIL STANDARD - 45128INFINITE 72.501 a 3.000</v>
      </c>
      <c r="O176" s="50" t="s">
        <v>57</v>
      </c>
      <c r="P176" s="50" t="s">
        <v>44</v>
      </c>
      <c r="Q176" s="51">
        <v>177.15</v>
      </c>
      <c r="R176" s="51">
        <v>211.15</v>
      </c>
      <c r="S176" s="51">
        <v>234.55</v>
      </c>
      <c r="T176" s="51">
        <v>246.3</v>
      </c>
      <c r="U176" s="51">
        <v>317.89999999999998</v>
      </c>
      <c r="V176" s="51">
        <v>349.7</v>
      </c>
      <c r="W176" s="51">
        <v>423.15</v>
      </c>
      <c r="AU176" s="46" t="str">
        <f t="shared" si="27"/>
        <v>PACKET EXPRESS - 33170INFINITE 61.501 a 2.000</v>
      </c>
      <c r="AV176" s="50" t="s">
        <v>56</v>
      </c>
      <c r="AW176" s="50" t="s">
        <v>38</v>
      </c>
      <c r="AX176" s="51">
        <v>40.94</v>
      </c>
      <c r="AZ176" s="46" t="str">
        <f t="shared" si="28"/>
        <v>PACKET STANDARD  - 33162INFINITE 72.501 a 3.000</v>
      </c>
      <c r="BA176" s="50" t="s">
        <v>57</v>
      </c>
      <c r="BB176" s="50" t="s">
        <v>44</v>
      </c>
      <c r="BC176" s="51">
        <v>35.6</v>
      </c>
      <c r="BE176" s="46" t="str">
        <f t="shared" si="29"/>
        <v>PACKET NOVAS FAIXAS - 33227INFINITE 61.501 a 2.000</v>
      </c>
      <c r="BF176" s="50" t="s">
        <v>56</v>
      </c>
      <c r="BG176" s="50" t="s">
        <v>38</v>
      </c>
      <c r="BH176" s="51">
        <v>28.93</v>
      </c>
      <c r="BJ176" s="46"/>
      <c r="BK176" s="50"/>
      <c r="BL176" s="50"/>
      <c r="BM176" s="51"/>
      <c r="BN176" s="51"/>
      <c r="BO176" s="51"/>
      <c r="BP176" s="51"/>
      <c r="BQ176" s="51"/>
      <c r="BR176" s="51"/>
      <c r="BS176" s="51"/>
    </row>
    <row r="177" spans="3:71" x14ac:dyDescent="0.25">
      <c r="C177" s="46" t="str">
        <f t="shared" si="25"/>
        <v>EXPORTA FÁCIL EXPRESSO - 45110INFINITE 73.001 a 3.500</v>
      </c>
      <c r="D177" s="50" t="s">
        <v>57</v>
      </c>
      <c r="E177" s="50" t="s">
        <v>46</v>
      </c>
      <c r="F177" s="51">
        <v>231.8</v>
      </c>
      <c r="G177" s="51">
        <v>240.25</v>
      </c>
      <c r="H177" s="51">
        <v>279.05</v>
      </c>
      <c r="I177" s="51">
        <v>322.39999999999998</v>
      </c>
      <c r="J177" s="51">
        <v>415.95</v>
      </c>
      <c r="K177" s="51">
        <v>457.8</v>
      </c>
      <c r="L177" s="51">
        <v>553.85</v>
      </c>
      <c r="N177" s="46" t="str">
        <f t="shared" si="26"/>
        <v>EXPORTA FÁCIL STANDARD - 45128INFINITE 73.001 a 3.500</v>
      </c>
      <c r="O177" s="50" t="s">
        <v>57</v>
      </c>
      <c r="P177" s="50" t="s">
        <v>46</v>
      </c>
      <c r="Q177" s="51">
        <v>185.55</v>
      </c>
      <c r="R177" s="51">
        <v>221</v>
      </c>
      <c r="S177" s="51">
        <v>245.5</v>
      </c>
      <c r="T177" s="51">
        <v>257.89999999999998</v>
      </c>
      <c r="U177" s="51">
        <v>332.8</v>
      </c>
      <c r="V177" s="51">
        <v>366.25</v>
      </c>
      <c r="W177" s="51">
        <v>443.05</v>
      </c>
      <c r="AU177" s="46" t="str">
        <f t="shared" si="27"/>
        <v>PACKET EXPRESS - 33170INFINITE 62.001 a 2.500</v>
      </c>
      <c r="AV177" s="50" t="s">
        <v>56</v>
      </c>
      <c r="AW177" s="50" t="s">
        <v>42</v>
      </c>
      <c r="AX177" s="51">
        <v>44.22</v>
      </c>
      <c r="AZ177" s="46" t="str">
        <f t="shared" si="28"/>
        <v>PACKET STANDARD  - 33162INFINITE 73.001 a 3.500</v>
      </c>
      <c r="BA177" s="50" t="s">
        <v>57</v>
      </c>
      <c r="BB177" s="50" t="s">
        <v>46</v>
      </c>
      <c r="BC177" s="51">
        <v>38.299999999999997</v>
      </c>
      <c r="BE177" s="46" t="str">
        <f t="shared" si="29"/>
        <v>PACKET NOVAS FAIXAS - 33227INFINITE 62.001 a 2.500</v>
      </c>
      <c r="BF177" s="50" t="s">
        <v>56</v>
      </c>
      <c r="BG177" s="50" t="s">
        <v>42</v>
      </c>
      <c r="BH177" s="51">
        <v>31.52</v>
      </c>
      <c r="BJ177" s="46"/>
      <c r="BK177" s="50"/>
      <c r="BL177" s="50"/>
      <c r="BM177" s="51"/>
      <c r="BN177" s="51"/>
      <c r="BO177" s="51"/>
      <c r="BP177" s="51"/>
      <c r="BQ177" s="51"/>
      <c r="BR177" s="51"/>
      <c r="BS177" s="51"/>
    </row>
    <row r="178" spans="3:71" x14ac:dyDescent="0.25">
      <c r="C178" s="46" t="str">
        <f t="shared" si="25"/>
        <v>EXPORTA FÁCIL EXPRESSO - 45110INFINITE 73.501 a 4.000</v>
      </c>
      <c r="D178" s="50" t="s">
        <v>57</v>
      </c>
      <c r="E178" s="50" t="s">
        <v>48</v>
      </c>
      <c r="F178" s="51">
        <v>242.2</v>
      </c>
      <c r="G178" s="51">
        <v>251</v>
      </c>
      <c r="H178" s="51">
        <v>291.45</v>
      </c>
      <c r="I178" s="51">
        <v>336.75</v>
      </c>
      <c r="J178" s="51">
        <v>434.6</v>
      </c>
      <c r="K178" s="51">
        <v>478.2</v>
      </c>
      <c r="L178" s="51">
        <v>578.54999999999995</v>
      </c>
      <c r="N178" s="46" t="str">
        <f t="shared" si="26"/>
        <v>EXPORTA FÁCIL STANDARD - 45128INFINITE 73.501 a 4.000</v>
      </c>
      <c r="O178" s="50" t="s">
        <v>57</v>
      </c>
      <c r="P178" s="50" t="s">
        <v>48</v>
      </c>
      <c r="Q178" s="51">
        <v>193.8</v>
      </c>
      <c r="R178" s="51">
        <v>230.9</v>
      </c>
      <c r="S178" s="51">
        <v>256.45</v>
      </c>
      <c r="T178" s="51">
        <v>269.45</v>
      </c>
      <c r="U178" s="51">
        <v>347.65</v>
      </c>
      <c r="V178" s="51">
        <v>382.5</v>
      </c>
      <c r="W178" s="51">
        <v>462.85</v>
      </c>
      <c r="AU178" s="46" t="str">
        <f t="shared" si="27"/>
        <v>PACKET EXPRESS - 33170INFINITE 62.501 a 3.000</v>
      </c>
      <c r="AV178" s="50" t="s">
        <v>56</v>
      </c>
      <c r="AW178" s="50" t="s">
        <v>44</v>
      </c>
      <c r="AX178" s="51">
        <v>47.51</v>
      </c>
      <c r="AZ178" s="46" t="str">
        <f t="shared" si="28"/>
        <v>PACKET STANDARD  - 33162INFINITE 73.501 a 4.000</v>
      </c>
      <c r="BA178" s="50" t="s">
        <v>57</v>
      </c>
      <c r="BB178" s="50" t="s">
        <v>48</v>
      </c>
      <c r="BC178" s="51">
        <v>41</v>
      </c>
      <c r="BE178" s="46" t="str">
        <f t="shared" si="29"/>
        <v>PACKET NOVAS FAIXAS - 33227INFINITE 62.501 a 3.000</v>
      </c>
      <c r="BF178" s="50" t="s">
        <v>56</v>
      </c>
      <c r="BG178" s="50" t="s">
        <v>44</v>
      </c>
      <c r="BH178" s="51">
        <v>34.11</v>
      </c>
      <c r="BJ178" s="46"/>
      <c r="BK178" s="50"/>
      <c r="BL178" s="50"/>
      <c r="BM178" s="51"/>
      <c r="BN178" s="51"/>
      <c r="BO178" s="51"/>
      <c r="BP178" s="51"/>
      <c r="BQ178" s="51"/>
      <c r="BR178" s="51"/>
      <c r="BS178" s="51"/>
    </row>
    <row r="179" spans="3:71" x14ac:dyDescent="0.25">
      <c r="C179" s="46" t="str">
        <f t="shared" si="25"/>
        <v>EXPORTA FÁCIL EXPRESSO - 45110INFINITE 74.001 a 4.500</v>
      </c>
      <c r="D179" s="50" t="s">
        <v>57</v>
      </c>
      <c r="E179" s="50" t="s">
        <v>50</v>
      </c>
      <c r="F179" s="51">
        <v>261.95</v>
      </c>
      <c r="G179" s="51">
        <v>274.35000000000002</v>
      </c>
      <c r="H179" s="51">
        <v>316.60000000000002</v>
      </c>
      <c r="I179" s="51">
        <v>363.75</v>
      </c>
      <c r="J179" s="51">
        <v>469.65</v>
      </c>
      <c r="K179" s="51">
        <v>516.85</v>
      </c>
      <c r="L179" s="51">
        <v>625.29999999999995</v>
      </c>
      <c r="N179" s="46" t="str">
        <f t="shared" si="26"/>
        <v>EXPORTA FÁCIL STANDARD - 45128INFINITE 74.001 a 4.500</v>
      </c>
      <c r="O179" s="50" t="s">
        <v>57</v>
      </c>
      <c r="P179" s="50" t="s">
        <v>50</v>
      </c>
      <c r="Q179" s="51">
        <v>208.2</v>
      </c>
      <c r="R179" s="51">
        <v>248</v>
      </c>
      <c r="S179" s="51">
        <v>275.35000000000002</v>
      </c>
      <c r="T179" s="51">
        <v>290.10000000000002</v>
      </c>
      <c r="U179" s="51">
        <v>372.85</v>
      </c>
      <c r="V179" s="51">
        <v>410.4</v>
      </c>
      <c r="W179" s="51">
        <v>496.95</v>
      </c>
      <c r="AU179" s="46" t="str">
        <f t="shared" si="27"/>
        <v>PACKET EXPRESS - 33170INFINITE 63.001 a 3.500</v>
      </c>
      <c r="AV179" s="50" t="s">
        <v>56</v>
      </c>
      <c r="AW179" s="50" t="s">
        <v>46</v>
      </c>
      <c r="AX179" s="51">
        <v>50.78</v>
      </c>
      <c r="AZ179" s="46" t="str">
        <f t="shared" si="28"/>
        <v>PACKET STANDARD  - 33162INFINITE 74.001 a 4.500</v>
      </c>
      <c r="BA179" s="50" t="s">
        <v>57</v>
      </c>
      <c r="BB179" s="50" t="s">
        <v>50</v>
      </c>
      <c r="BC179" s="51">
        <v>43.71</v>
      </c>
      <c r="BE179" s="46" t="str">
        <f t="shared" si="29"/>
        <v>PACKET NOVAS FAIXAS - 33227INFINITE 63.001 a 3.500</v>
      </c>
      <c r="BF179" s="50" t="s">
        <v>56</v>
      </c>
      <c r="BG179" s="50" t="s">
        <v>46</v>
      </c>
      <c r="BH179" s="51">
        <v>36.700000000000003</v>
      </c>
      <c r="BJ179" s="46"/>
      <c r="BK179" s="50"/>
      <c r="BL179" s="50"/>
      <c r="BM179" s="51"/>
      <c r="BN179" s="51"/>
      <c r="BO179" s="51"/>
      <c r="BP179" s="51"/>
      <c r="BQ179" s="51"/>
      <c r="BR179" s="51"/>
      <c r="BS179" s="51"/>
    </row>
    <row r="180" spans="3:71" x14ac:dyDescent="0.25">
      <c r="C180" s="46" t="str">
        <f t="shared" si="25"/>
        <v>EXPORTA FÁCIL EXPRESSO - 45110INFINITE 74.501 a 5.000</v>
      </c>
      <c r="D180" s="50" t="s">
        <v>57</v>
      </c>
      <c r="E180" s="50" t="s">
        <v>52</v>
      </c>
      <c r="F180" s="51">
        <v>281.7</v>
      </c>
      <c r="G180" s="51">
        <v>297.75</v>
      </c>
      <c r="H180" s="51">
        <v>341.8</v>
      </c>
      <c r="I180" s="51">
        <v>390.7</v>
      </c>
      <c r="J180" s="51">
        <v>504.7</v>
      </c>
      <c r="K180" s="51">
        <v>555.54999999999995</v>
      </c>
      <c r="L180" s="51">
        <v>672.05</v>
      </c>
      <c r="N180" s="46" t="str">
        <f t="shared" si="26"/>
        <v>EXPORTA FÁCIL STANDARD - 45128INFINITE 74.501 a 5.000</v>
      </c>
      <c r="O180" s="50" t="s">
        <v>57</v>
      </c>
      <c r="P180" s="50" t="s">
        <v>52</v>
      </c>
      <c r="Q180" s="51">
        <v>222.55</v>
      </c>
      <c r="R180" s="51">
        <v>265.10000000000002</v>
      </c>
      <c r="S180" s="51">
        <v>294.25</v>
      </c>
      <c r="T180" s="51">
        <v>310.8</v>
      </c>
      <c r="U180" s="51">
        <v>398</v>
      </c>
      <c r="V180" s="51">
        <v>438.3</v>
      </c>
      <c r="W180" s="51">
        <v>531.15</v>
      </c>
      <c r="AU180" s="46" t="str">
        <f t="shared" si="27"/>
        <v>PACKET EXPRESS - 33170INFINITE 63.501 a 4.000</v>
      </c>
      <c r="AV180" s="50" t="s">
        <v>56</v>
      </c>
      <c r="AW180" s="50" t="s">
        <v>48</v>
      </c>
      <c r="AX180" s="51">
        <v>54.06</v>
      </c>
      <c r="AZ180" s="46" t="str">
        <f t="shared" si="28"/>
        <v>PACKET STANDARD  - 33162INFINITE 74.501 a 5.000</v>
      </c>
      <c r="BA180" s="50" t="s">
        <v>57</v>
      </c>
      <c r="BB180" s="50" t="s">
        <v>52</v>
      </c>
      <c r="BC180" s="51">
        <v>46.41</v>
      </c>
      <c r="BE180" s="46" t="str">
        <f t="shared" si="29"/>
        <v>PACKET NOVAS FAIXAS - 33227INFINITE 63.501 a 4.000</v>
      </c>
      <c r="BF180" s="50" t="s">
        <v>56</v>
      </c>
      <c r="BG180" s="50" t="s">
        <v>48</v>
      </c>
      <c r="BH180" s="51">
        <v>39.29</v>
      </c>
      <c r="BJ180" s="46"/>
      <c r="BK180" s="50"/>
      <c r="BL180" s="50"/>
      <c r="BM180" s="51"/>
      <c r="BN180" s="51"/>
      <c r="BO180" s="51"/>
      <c r="BP180" s="51"/>
      <c r="BQ180" s="51"/>
      <c r="BR180" s="51"/>
      <c r="BS180" s="51"/>
    </row>
    <row r="181" spans="3:71" x14ac:dyDescent="0.25">
      <c r="C181" s="46" t="str">
        <f t="shared" si="25"/>
        <v>EXPORTA FÁCIL EXPRESSO - 45110INFINITE 71/2 Kg Adicional</v>
      </c>
      <c r="D181" s="50" t="s">
        <v>57</v>
      </c>
      <c r="E181" s="50" t="s">
        <v>54</v>
      </c>
      <c r="F181" s="51">
        <v>19.8</v>
      </c>
      <c r="G181" s="51">
        <v>23.4</v>
      </c>
      <c r="H181" s="51">
        <v>25.2</v>
      </c>
      <c r="I181" s="51">
        <v>27</v>
      </c>
      <c r="J181" s="51">
        <v>35.1</v>
      </c>
      <c r="K181" s="51">
        <v>38.700000000000003</v>
      </c>
      <c r="L181" s="51">
        <v>46.75</v>
      </c>
      <c r="N181" s="46" t="str">
        <f t="shared" si="26"/>
        <v>EXPORTA FÁCIL STANDARD - 45128INFINITE 71/2 Kg Adicional</v>
      </c>
      <c r="O181" s="50" t="s">
        <v>57</v>
      </c>
      <c r="P181" s="50" t="s">
        <v>54</v>
      </c>
      <c r="Q181" s="51">
        <v>14.45</v>
      </c>
      <c r="R181" s="51">
        <v>17.100000000000001</v>
      </c>
      <c r="S181" s="51">
        <v>18.899999999999999</v>
      </c>
      <c r="T181" s="51">
        <v>20.7</v>
      </c>
      <c r="U181" s="51">
        <v>25.2</v>
      </c>
      <c r="V181" s="51">
        <v>27.9</v>
      </c>
      <c r="W181" s="51">
        <v>34.200000000000003</v>
      </c>
      <c r="AU181" s="46" t="str">
        <f t="shared" si="27"/>
        <v>PACKET EXPRESS - 33170INFINITE 64.001 a 4.500</v>
      </c>
      <c r="AV181" s="50" t="s">
        <v>56</v>
      </c>
      <c r="AW181" s="50" t="s">
        <v>50</v>
      </c>
      <c r="AX181" s="51">
        <v>57.33</v>
      </c>
      <c r="AZ181" s="46" t="str">
        <f t="shared" si="28"/>
        <v>PACKET STANDARD  - 33162INFINITE 71/2 Kg Adicional</v>
      </c>
      <c r="BA181" s="50" t="s">
        <v>57</v>
      </c>
      <c r="BB181" s="50" t="s">
        <v>54</v>
      </c>
      <c r="BC181" s="51">
        <v>2.7</v>
      </c>
      <c r="BE181" s="46" t="str">
        <f t="shared" si="29"/>
        <v>PACKET NOVAS FAIXAS - 33227INFINITE 64.001 a 4.500</v>
      </c>
      <c r="BF181" s="50" t="s">
        <v>56</v>
      </c>
      <c r="BG181" s="50" t="s">
        <v>50</v>
      </c>
      <c r="BH181" s="51">
        <v>41.88</v>
      </c>
      <c r="BJ181" s="46"/>
      <c r="BK181" s="50"/>
      <c r="BL181" s="50"/>
      <c r="BM181" s="51"/>
      <c r="BN181" s="51"/>
      <c r="BO181" s="51"/>
      <c r="BP181" s="51"/>
      <c r="BQ181" s="51"/>
      <c r="BR181" s="51"/>
      <c r="BS181" s="51"/>
    </row>
    <row r="182" spans="3:71" x14ac:dyDescent="0.25">
      <c r="C182" s="46" t="str">
        <f t="shared" si="25"/>
        <v>EXPORTA FÁCIL EXPRESSO - 45110 Peso (g)</v>
      </c>
      <c r="D182" s="43"/>
      <c r="E182" s="43" t="s">
        <v>12</v>
      </c>
      <c r="F182" s="49" t="s">
        <v>13</v>
      </c>
      <c r="G182" s="49" t="s">
        <v>14</v>
      </c>
      <c r="H182" s="49" t="s">
        <v>15</v>
      </c>
      <c r="I182" s="49" t="s">
        <v>16</v>
      </c>
      <c r="J182" s="49" t="s">
        <v>17</v>
      </c>
      <c r="K182" s="49" t="s">
        <v>18</v>
      </c>
      <c r="L182" s="49" t="s">
        <v>19</v>
      </c>
      <c r="N182" s="46" t="str">
        <f t="shared" si="26"/>
        <v>EXPORTA FÁCIL STANDARD - 45128 Peso (g)</v>
      </c>
      <c r="O182" s="43"/>
      <c r="P182" s="43" t="s">
        <v>12</v>
      </c>
      <c r="Q182" s="49" t="s">
        <v>13</v>
      </c>
      <c r="R182" s="49" t="s">
        <v>14</v>
      </c>
      <c r="S182" s="49" t="s">
        <v>15</v>
      </c>
      <c r="T182" s="49" t="s">
        <v>16</v>
      </c>
      <c r="U182" s="49" t="s">
        <v>17</v>
      </c>
      <c r="V182" s="49" t="s">
        <v>18</v>
      </c>
      <c r="W182" s="49" t="s">
        <v>19</v>
      </c>
      <c r="AU182" s="46" t="str">
        <f t="shared" si="27"/>
        <v>PACKET EXPRESS - 33170INFINITE 64.501 a 5.000</v>
      </c>
      <c r="AV182" s="50" t="s">
        <v>56</v>
      </c>
      <c r="AW182" s="50" t="s">
        <v>52</v>
      </c>
      <c r="AX182" s="51">
        <v>60.61</v>
      </c>
      <c r="AZ182" s="46" t="str">
        <f t="shared" si="28"/>
        <v>PACKET STANDARD  - 33162 Peso (g)</v>
      </c>
      <c r="BA182" s="43"/>
      <c r="BB182" s="43" t="s">
        <v>12</v>
      </c>
      <c r="BC182" s="49" t="s">
        <v>20</v>
      </c>
      <c r="BE182" s="46" t="str">
        <f t="shared" si="29"/>
        <v>PACKET NOVAS FAIXAS - 33227INFINITE 64.501 a 5.000</v>
      </c>
      <c r="BF182" s="50" t="s">
        <v>56</v>
      </c>
      <c r="BG182" s="50" t="s">
        <v>52</v>
      </c>
      <c r="BH182" s="51">
        <v>44.47</v>
      </c>
      <c r="BJ182" s="46"/>
      <c r="BK182" s="43"/>
      <c r="BL182" s="43"/>
      <c r="BM182" s="49"/>
      <c r="BN182" s="49"/>
      <c r="BO182" s="49"/>
      <c r="BP182" s="49"/>
      <c r="BQ182" s="49"/>
      <c r="BR182" s="49"/>
      <c r="BS182" s="49"/>
    </row>
    <row r="183" spans="3:71" x14ac:dyDescent="0.25">
      <c r="C183" s="46" t="str">
        <f t="shared" si="25"/>
        <v>EXPORTA FÁCIL EXPRESSO - 45110INFINITE 80 a 500</v>
      </c>
      <c r="D183" s="50" t="s">
        <v>58</v>
      </c>
      <c r="E183" s="50" t="s">
        <v>22</v>
      </c>
      <c r="F183" s="51">
        <v>169.6</v>
      </c>
      <c r="G183" s="51">
        <v>175.8</v>
      </c>
      <c r="H183" s="51">
        <v>204.15</v>
      </c>
      <c r="I183" s="51">
        <v>235.85</v>
      </c>
      <c r="J183" s="51">
        <v>304.39999999999998</v>
      </c>
      <c r="K183" s="51">
        <v>334.9</v>
      </c>
      <c r="L183" s="51">
        <v>405.15</v>
      </c>
      <c r="N183" s="46" t="str">
        <f t="shared" si="26"/>
        <v>EXPORTA FÁCIL STANDARD - 45128INFINITE 80 a 500</v>
      </c>
      <c r="O183" s="50" t="s">
        <v>58</v>
      </c>
      <c r="P183" s="50" t="s">
        <v>22</v>
      </c>
      <c r="Q183" s="51">
        <v>135.69999999999999</v>
      </c>
      <c r="R183" s="51">
        <v>161.69999999999999</v>
      </c>
      <c r="S183" s="51">
        <v>179.65</v>
      </c>
      <c r="T183" s="51">
        <v>188.7</v>
      </c>
      <c r="U183" s="51">
        <v>243.5</v>
      </c>
      <c r="V183" s="51">
        <v>268</v>
      </c>
      <c r="W183" s="51">
        <v>324.14999999999998</v>
      </c>
      <c r="AU183" s="46" t="str">
        <f t="shared" si="27"/>
        <v>PACKET EXPRESS - 33170INFINITE 61/2 Kg Adicional</v>
      </c>
      <c r="AV183" s="50" t="s">
        <v>56</v>
      </c>
      <c r="AW183" s="50" t="s">
        <v>54</v>
      </c>
      <c r="AX183" s="51">
        <v>3.28</v>
      </c>
      <c r="AZ183" s="46" t="str">
        <f t="shared" si="28"/>
        <v>PACKET STANDARD  - 33162INFINITE 80 a 500</v>
      </c>
      <c r="BA183" s="50" t="s">
        <v>58</v>
      </c>
      <c r="BB183" s="50" t="s">
        <v>22</v>
      </c>
      <c r="BC183" s="58" t="s">
        <v>71</v>
      </c>
      <c r="BE183" s="46" t="str">
        <f t="shared" si="29"/>
        <v>PACKET NOVAS FAIXAS - 33227INFINITE 61/2 Kg Adicional</v>
      </c>
      <c r="BF183" s="50" t="s">
        <v>56</v>
      </c>
      <c r="BG183" s="50" t="s">
        <v>54</v>
      </c>
      <c r="BH183" s="51">
        <v>2.59</v>
      </c>
      <c r="BJ183" s="46"/>
      <c r="BK183" s="50"/>
      <c r="BL183" s="50"/>
      <c r="BM183" s="51"/>
      <c r="BN183" s="51"/>
      <c r="BO183" s="51"/>
      <c r="BP183" s="51"/>
      <c r="BQ183" s="51"/>
      <c r="BR183" s="51"/>
      <c r="BS183" s="51"/>
    </row>
    <row r="184" spans="3:71" x14ac:dyDescent="0.25">
      <c r="C184" s="46" t="str">
        <f t="shared" si="25"/>
        <v>EXPORTA FÁCIL EXPRESSO - 45110INFINITE 8501 a 1000</v>
      </c>
      <c r="D184" s="50" t="s">
        <v>58</v>
      </c>
      <c r="E184" s="50" t="s">
        <v>28</v>
      </c>
      <c r="F184" s="51">
        <v>179.95</v>
      </c>
      <c r="G184" s="51">
        <v>186.5</v>
      </c>
      <c r="H184" s="51">
        <v>216.55</v>
      </c>
      <c r="I184" s="51">
        <v>250.25</v>
      </c>
      <c r="J184" s="51">
        <v>322.89999999999998</v>
      </c>
      <c r="K184" s="51">
        <v>355.3</v>
      </c>
      <c r="L184" s="51">
        <v>429.9</v>
      </c>
      <c r="N184" s="46" t="str">
        <f t="shared" si="26"/>
        <v>EXPORTA FÁCIL STANDARD - 45128INFINITE 8501 a 1000</v>
      </c>
      <c r="O184" s="50" t="s">
        <v>58</v>
      </c>
      <c r="P184" s="50" t="s">
        <v>28</v>
      </c>
      <c r="Q184" s="51">
        <v>143.94999999999999</v>
      </c>
      <c r="R184" s="51">
        <v>171.6</v>
      </c>
      <c r="S184" s="51">
        <v>190.55</v>
      </c>
      <c r="T184" s="51">
        <v>200.2</v>
      </c>
      <c r="U184" s="51">
        <v>258.35000000000002</v>
      </c>
      <c r="V184" s="51">
        <v>284.25</v>
      </c>
      <c r="W184" s="51">
        <v>343.95</v>
      </c>
      <c r="AU184" s="46" t="str">
        <f t="shared" si="27"/>
        <v>PACKET EXPRESS - 33170 Peso (g)</v>
      </c>
      <c r="AV184" s="43"/>
      <c r="AW184" s="43" t="s">
        <v>12</v>
      </c>
      <c r="AX184" s="49" t="s">
        <v>20</v>
      </c>
      <c r="AZ184" s="46" t="str">
        <f t="shared" si="28"/>
        <v>PACKET STANDARD  - 33162INFINITE 8501 a 1000</v>
      </c>
      <c r="BA184" s="50" t="s">
        <v>58</v>
      </c>
      <c r="BB184" s="50" t="s">
        <v>28</v>
      </c>
      <c r="BC184" s="58" t="s">
        <v>72</v>
      </c>
      <c r="BE184" s="46" t="str">
        <f t="shared" si="29"/>
        <v>PACKET NOVAS FAIXAS - 33227 Peso (g)</v>
      </c>
      <c r="BF184" s="43"/>
      <c r="BG184" s="43" t="s">
        <v>12</v>
      </c>
      <c r="BH184" s="49" t="s">
        <v>20</v>
      </c>
      <c r="BJ184" s="46"/>
      <c r="BK184" s="50"/>
      <c r="BL184" s="50"/>
      <c r="BM184" s="51"/>
      <c r="BN184" s="51"/>
      <c r="BO184" s="51"/>
      <c r="BP184" s="51"/>
      <c r="BQ184" s="51"/>
      <c r="BR184" s="51"/>
      <c r="BS184" s="51"/>
    </row>
    <row r="185" spans="3:71" x14ac:dyDescent="0.25">
      <c r="C185" s="46" t="str">
        <f t="shared" si="25"/>
        <v>EXPORTA FÁCIL EXPRESSO - 45110INFINITE 81001 a 1.500</v>
      </c>
      <c r="D185" s="50" t="s">
        <v>58</v>
      </c>
      <c r="E185" s="50" t="s">
        <v>34</v>
      </c>
      <c r="F185" s="51">
        <v>190.3</v>
      </c>
      <c r="G185" s="51">
        <v>197.2</v>
      </c>
      <c r="H185" s="51">
        <v>229.05</v>
      </c>
      <c r="I185" s="51">
        <v>264.55</v>
      </c>
      <c r="J185" s="51">
        <v>341.4</v>
      </c>
      <c r="K185" s="51">
        <v>375.7</v>
      </c>
      <c r="L185" s="51">
        <v>454.55</v>
      </c>
      <c r="N185" s="46" t="str">
        <f t="shared" si="26"/>
        <v>EXPORTA FÁCIL STANDARD - 45128INFINITE 81001 a 1.500</v>
      </c>
      <c r="O185" s="50" t="s">
        <v>58</v>
      </c>
      <c r="P185" s="50" t="s">
        <v>34</v>
      </c>
      <c r="Q185" s="51">
        <v>152.25</v>
      </c>
      <c r="R185" s="51">
        <v>181.45</v>
      </c>
      <c r="S185" s="51">
        <v>201.5</v>
      </c>
      <c r="T185" s="51">
        <v>211.65</v>
      </c>
      <c r="U185" s="51">
        <v>273.2</v>
      </c>
      <c r="V185" s="51">
        <v>300.60000000000002</v>
      </c>
      <c r="W185" s="51">
        <v>363.65</v>
      </c>
      <c r="AU185" s="46" t="str">
        <f t="shared" si="27"/>
        <v>PACKET EXPRESS - 33170INFINITE 70 a 300</v>
      </c>
      <c r="AV185" s="50" t="s">
        <v>57</v>
      </c>
      <c r="AW185" s="50" t="s">
        <v>24</v>
      </c>
      <c r="AX185" s="51">
        <v>29.41</v>
      </c>
      <c r="AZ185" s="46" t="str">
        <f t="shared" si="28"/>
        <v>PACKET STANDARD  - 33162INFINITE 81001 a 1.500</v>
      </c>
      <c r="BA185" s="50" t="s">
        <v>58</v>
      </c>
      <c r="BB185" s="50" t="s">
        <v>34</v>
      </c>
      <c r="BC185" s="58" t="s">
        <v>73</v>
      </c>
      <c r="BE185" s="46" t="str">
        <f t="shared" si="29"/>
        <v>PACKET NOVAS FAIXAS - 33227INFINITE 70 a 200</v>
      </c>
      <c r="BF185" s="50" t="s">
        <v>57</v>
      </c>
      <c r="BG185" s="50" t="s">
        <v>25</v>
      </c>
      <c r="BH185" s="51">
        <v>14.09</v>
      </c>
      <c r="BJ185" s="46"/>
      <c r="BK185" s="50"/>
      <c r="BL185" s="50"/>
      <c r="BM185" s="51"/>
      <c r="BN185" s="51"/>
      <c r="BO185" s="51"/>
      <c r="BP185" s="51"/>
      <c r="BQ185" s="51"/>
      <c r="BR185" s="51"/>
      <c r="BS185" s="51"/>
    </row>
    <row r="186" spans="3:71" x14ac:dyDescent="0.25">
      <c r="C186" s="46" t="str">
        <f t="shared" si="25"/>
        <v>EXPORTA FÁCIL EXPRESSO - 45110INFINITE 81.501 a 2.000</v>
      </c>
      <c r="D186" s="50" t="s">
        <v>58</v>
      </c>
      <c r="E186" s="50" t="s">
        <v>38</v>
      </c>
      <c r="F186" s="51">
        <v>200.7</v>
      </c>
      <c r="G186" s="51">
        <v>208</v>
      </c>
      <c r="H186" s="51">
        <v>241.55</v>
      </c>
      <c r="I186" s="51">
        <v>279.10000000000002</v>
      </c>
      <c r="J186" s="51">
        <v>360.25</v>
      </c>
      <c r="K186" s="51">
        <v>396.3</v>
      </c>
      <c r="L186" s="51">
        <v>479.45</v>
      </c>
      <c r="N186" s="46" t="str">
        <f t="shared" si="26"/>
        <v>EXPORTA FÁCIL STANDARD - 45128INFINITE 81.501 a 2.000</v>
      </c>
      <c r="O186" s="50" t="s">
        <v>58</v>
      </c>
      <c r="P186" s="50" t="s">
        <v>38</v>
      </c>
      <c r="Q186" s="51">
        <v>160.65</v>
      </c>
      <c r="R186" s="51">
        <v>191.35</v>
      </c>
      <c r="S186" s="51">
        <v>212.6</v>
      </c>
      <c r="T186" s="51">
        <v>223.25</v>
      </c>
      <c r="U186" s="51">
        <v>288.2</v>
      </c>
      <c r="V186" s="51">
        <v>317.05</v>
      </c>
      <c r="W186" s="51">
        <v>383.65</v>
      </c>
      <c r="AU186" s="46" t="str">
        <f t="shared" si="27"/>
        <v>PACKET EXPRESS - 33170INFINITE 7301 a 500</v>
      </c>
      <c r="AV186" s="50" t="s">
        <v>57</v>
      </c>
      <c r="AW186" s="50" t="s">
        <v>30</v>
      </c>
      <c r="AX186" s="51">
        <v>30.7</v>
      </c>
      <c r="AZ186" s="46" t="str">
        <f t="shared" si="28"/>
        <v>PACKET STANDARD  - 33162INFINITE 81.501 a 2.000</v>
      </c>
      <c r="BA186" s="50" t="s">
        <v>58</v>
      </c>
      <c r="BB186" s="50" t="s">
        <v>38</v>
      </c>
      <c r="BC186" s="58" t="s">
        <v>74</v>
      </c>
      <c r="BE186" s="46" t="str">
        <f t="shared" si="29"/>
        <v>PACKET NOVAS FAIXAS - 33227INFINITE 7201 a 500</v>
      </c>
      <c r="BF186" s="50" t="s">
        <v>57</v>
      </c>
      <c r="BG186" s="50" t="s">
        <v>31</v>
      </c>
      <c r="BH186" s="51">
        <v>20.88</v>
      </c>
      <c r="BJ186" s="46"/>
      <c r="BK186" s="50"/>
      <c r="BL186" s="50"/>
      <c r="BM186" s="51"/>
      <c r="BN186" s="51"/>
      <c r="BO186" s="51"/>
      <c r="BP186" s="51"/>
      <c r="BQ186" s="51"/>
      <c r="BR186" s="51"/>
      <c r="BS186" s="51"/>
    </row>
    <row r="187" spans="3:71" x14ac:dyDescent="0.25">
      <c r="C187" s="46" t="str">
        <f t="shared" si="25"/>
        <v>EXPORTA FÁCIL EXPRESSO - 45110INFINITE 82.001 a 2.500</v>
      </c>
      <c r="D187" s="50" t="s">
        <v>58</v>
      </c>
      <c r="E187" s="50" t="s">
        <v>42</v>
      </c>
      <c r="F187" s="51">
        <v>211.1</v>
      </c>
      <c r="G187" s="51">
        <v>218.7</v>
      </c>
      <c r="H187" s="51">
        <v>254.05</v>
      </c>
      <c r="I187" s="51">
        <v>293.55</v>
      </c>
      <c r="J187" s="51">
        <v>378.75</v>
      </c>
      <c r="K187" s="51">
        <v>416.7</v>
      </c>
      <c r="L187" s="51">
        <v>504.2</v>
      </c>
      <c r="N187" s="46" t="str">
        <f t="shared" si="26"/>
        <v>EXPORTA FÁCIL STANDARD - 45128INFINITE 82.001 a 2.500</v>
      </c>
      <c r="O187" s="50" t="s">
        <v>58</v>
      </c>
      <c r="P187" s="50" t="s">
        <v>42</v>
      </c>
      <c r="Q187" s="51">
        <v>168.85</v>
      </c>
      <c r="R187" s="51">
        <v>201.25</v>
      </c>
      <c r="S187" s="51">
        <v>223.55</v>
      </c>
      <c r="T187" s="51">
        <v>234.8</v>
      </c>
      <c r="U187" s="51">
        <v>303.05</v>
      </c>
      <c r="V187" s="51">
        <v>333.45</v>
      </c>
      <c r="W187" s="51">
        <v>403.4</v>
      </c>
      <c r="AU187" s="46" t="str">
        <f t="shared" si="27"/>
        <v>PACKET EXPRESS - 33170INFINITE 7501 a 1000</v>
      </c>
      <c r="AV187" s="50" t="s">
        <v>57</v>
      </c>
      <c r="AW187" s="50" t="s">
        <v>28</v>
      </c>
      <c r="AX187" s="51">
        <v>33.93</v>
      </c>
      <c r="AZ187" s="46" t="str">
        <f t="shared" si="28"/>
        <v>PACKET STANDARD  - 33162INFINITE 82.001 a 2.500</v>
      </c>
      <c r="BA187" s="50" t="s">
        <v>58</v>
      </c>
      <c r="BB187" s="50" t="s">
        <v>42</v>
      </c>
      <c r="BC187" s="58" t="s">
        <v>75</v>
      </c>
      <c r="BE187" s="46" t="str">
        <f t="shared" si="29"/>
        <v>PACKET NOVAS FAIXAS - 33227INFINITE 7501 a 1000</v>
      </c>
      <c r="BF187" s="50" t="s">
        <v>57</v>
      </c>
      <c r="BG187" s="50" t="s">
        <v>28</v>
      </c>
      <c r="BH187" s="51">
        <v>23.43</v>
      </c>
      <c r="BJ187" s="46"/>
      <c r="BK187" s="50"/>
      <c r="BL187" s="50"/>
      <c r="BM187" s="51"/>
      <c r="BN187" s="51"/>
      <c r="BO187" s="51"/>
      <c r="BP187" s="51"/>
      <c r="BQ187" s="51"/>
      <c r="BR187" s="51"/>
      <c r="BS187" s="51"/>
    </row>
    <row r="188" spans="3:71" x14ac:dyDescent="0.25">
      <c r="C188" s="46" t="str">
        <f t="shared" si="25"/>
        <v>EXPORTA FÁCIL EXPRESSO - 45110INFINITE 82.501 a 3.000</v>
      </c>
      <c r="D188" s="50" t="s">
        <v>58</v>
      </c>
      <c r="E188" s="50" t="s">
        <v>44</v>
      </c>
      <c r="F188" s="51">
        <v>221.4</v>
      </c>
      <c r="G188" s="51">
        <v>229.5</v>
      </c>
      <c r="H188" s="51">
        <v>266.45</v>
      </c>
      <c r="I188" s="51">
        <v>307.8</v>
      </c>
      <c r="J188" s="51">
        <v>397.25</v>
      </c>
      <c r="K188" s="51">
        <v>437.2</v>
      </c>
      <c r="L188" s="51">
        <v>528.95000000000005</v>
      </c>
      <c r="N188" s="46" t="str">
        <f t="shared" si="26"/>
        <v>EXPORTA FÁCIL STANDARD - 45128INFINITE 82.501 a 3.000</v>
      </c>
      <c r="O188" s="50" t="s">
        <v>58</v>
      </c>
      <c r="P188" s="50" t="s">
        <v>44</v>
      </c>
      <c r="Q188" s="51">
        <v>177.15</v>
      </c>
      <c r="R188" s="51">
        <v>211.15</v>
      </c>
      <c r="S188" s="51">
        <v>234.55</v>
      </c>
      <c r="T188" s="51">
        <v>246.3</v>
      </c>
      <c r="U188" s="51">
        <v>317.89999999999998</v>
      </c>
      <c r="V188" s="51">
        <v>349.7</v>
      </c>
      <c r="W188" s="51">
        <v>423.15</v>
      </c>
      <c r="AU188" s="46" t="str">
        <f t="shared" si="27"/>
        <v>PACKET EXPRESS - 33170INFINITE 71001 a 1.500</v>
      </c>
      <c r="AV188" s="50" t="s">
        <v>57</v>
      </c>
      <c r="AW188" s="50" t="s">
        <v>34</v>
      </c>
      <c r="AX188" s="51">
        <v>37.159999999999997</v>
      </c>
      <c r="AZ188" s="46" t="str">
        <f t="shared" si="28"/>
        <v>PACKET STANDARD  - 33162INFINITE 82.501 a 3.000</v>
      </c>
      <c r="BA188" s="50" t="s">
        <v>58</v>
      </c>
      <c r="BB188" s="50" t="s">
        <v>44</v>
      </c>
      <c r="BC188" s="58" t="s">
        <v>76</v>
      </c>
      <c r="BE188" s="46" t="str">
        <f t="shared" si="29"/>
        <v>PACKET NOVAS FAIXAS - 33227INFINITE 71001 a 1.500</v>
      </c>
      <c r="BF188" s="50" t="s">
        <v>57</v>
      </c>
      <c r="BG188" s="50" t="s">
        <v>34</v>
      </c>
      <c r="BH188" s="51">
        <v>25.99</v>
      </c>
      <c r="BJ188" s="46"/>
      <c r="BK188" s="50"/>
      <c r="BL188" s="50"/>
      <c r="BM188" s="51"/>
      <c r="BN188" s="51"/>
      <c r="BO188" s="51"/>
      <c r="BP188" s="51"/>
      <c r="BQ188" s="51"/>
      <c r="BR188" s="51"/>
      <c r="BS188" s="51"/>
    </row>
    <row r="189" spans="3:71" x14ac:dyDescent="0.25">
      <c r="C189" s="46" t="str">
        <f t="shared" si="25"/>
        <v>EXPORTA FÁCIL EXPRESSO - 45110INFINITE 83.001 a 3.500</v>
      </c>
      <c r="D189" s="50" t="s">
        <v>58</v>
      </c>
      <c r="E189" s="50" t="s">
        <v>46</v>
      </c>
      <c r="F189" s="51">
        <v>231.8</v>
      </c>
      <c r="G189" s="51">
        <v>240.25</v>
      </c>
      <c r="H189" s="51">
        <v>279.05</v>
      </c>
      <c r="I189" s="51">
        <v>322.39999999999998</v>
      </c>
      <c r="J189" s="51">
        <v>415.95</v>
      </c>
      <c r="K189" s="51">
        <v>457.8</v>
      </c>
      <c r="L189" s="51">
        <v>553.85</v>
      </c>
      <c r="N189" s="46" t="str">
        <f t="shared" si="26"/>
        <v>EXPORTA FÁCIL STANDARD - 45128INFINITE 83.001 a 3.500</v>
      </c>
      <c r="O189" s="50" t="s">
        <v>58</v>
      </c>
      <c r="P189" s="50" t="s">
        <v>46</v>
      </c>
      <c r="Q189" s="51">
        <v>185.55</v>
      </c>
      <c r="R189" s="51">
        <v>221</v>
      </c>
      <c r="S189" s="51">
        <v>245.5</v>
      </c>
      <c r="T189" s="51">
        <v>257.89999999999998</v>
      </c>
      <c r="U189" s="51">
        <v>332.8</v>
      </c>
      <c r="V189" s="51">
        <v>366.25</v>
      </c>
      <c r="W189" s="51">
        <v>443.05</v>
      </c>
      <c r="AU189" s="46" t="str">
        <f t="shared" si="27"/>
        <v>PACKET EXPRESS - 33170INFINITE 71.501 a 2.000</v>
      </c>
      <c r="AV189" s="50" t="s">
        <v>57</v>
      </c>
      <c r="AW189" s="50" t="s">
        <v>38</v>
      </c>
      <c r="AX189" s="51">
        <v>40.39</v>
      </c>
      <c r="AZ189" s="46" t="str">
        <f t="shared" si="28"/>
        <v>PACKET STANDARD  - 33162INFINITE 83.001 a 3.500</v>
      </c>
      <c r="BA189" s="50" t="s">
        <v>58</v>
      </c>
      <c r="BB189" s="50" t="s">
        <v>46</v>
      </c>
      <c r="BC189" s="58" t="s">
        <v>77</v>
      </c>
      <c r="BE189" s="46" t="str">
        <f t="shared" si="29"/>
        <v>PACKET NOVAS FAIXAS - 33227INFINITE 71.501 a 2.000</v>
      </c>
      <c r="BF189" s="50" t="s">
        <v>57</v>
      </c>
      <c r="BG189" s="50" t="s">
        <v>38</v>
      </c>
      <c r="BH189" s="51">
        <v>28.54</v>
      </c>
      <c r="BJ189" s="46"/>
      <c r="BK189" s="50"/>
      <c r="BL189" s="50"/>
      <c r="BM189" s="51"/>
      <c r="BN189" s="51"/>
      <c r="BO189" s="51"/>
      <c r="BP189" s="51"/>
      <c r="BQ189" s="51"/>
      <c r="BR189" s="51"/>
      <c r="BS189" s="51"/>
    </row>
    <row r="190" spans="3:71" x14ac:dyDescent="0.25">
      <c r="C190" s="46" t="str">
        <f t="shared" si="25"/>
        <v>EXPORTA FÁCIL EXPRESSO - 45110INFINITE 83.501 a 4.000</v>
      </c>
      <c r="D190" s="50" t="s">
        <v>58</v>
      </c>
      <c r="E190" s="50" t="s">
        <v>48</v>
      </c>
      <c r="F190" s="51">
        <v>242.2</v>
      </c>
      <c r="G190" s="51">
        <v>251</v>
      </c>
      <c r="H190" s="51">
        <v>291.45</v>
      </c>
      <c r="I190" s="51">
        <v>336.75</v>
      </c>
      <c r="J190" s="51">
        <v>434.6</v>
      </c>
      <c r="K190" s="51">
        <v>478.2</v>
      </c>
      <c r="L190" s="51">
        <v>578.54999999999995</v>
      </c>
      <c r="N190" s="46" t="str">
        <f t="shared" si="26"/>
        <v>EXPORTA FÁCIL STANDARD - 45128INFINITE 83.501 a 4.000</v>
      </c>
      <c r="O190" s="50" t="s">
        <v>58</v>
      </c>
      <c r="P190" s="50" t="s">
        <v>48</v>
      </c>
      <c r="Q190" s="51">
        <v>193.8</v>
      </c>
      <c r="R190" s="51">
        <v>230.9</v>
      </c>
      <c r="S190" s="51">
        <v>256.45</v>
      </c>
      <c r="T190" s="51">
        <v>269.45</v>
      </c>
      <c r="U190" s="51">
        <v>347.65</v>
      </c>
      <c r="V190" s="51">
        <v>382.5</v>
      </c>
      <c r="W190" s="51">
        <v>462.85</v>
      </c>
      <c r="AU190" s="46" t="str">
        <f t="shared" si="27"/>
        <v>PACKET EXPRESS - 33170INFINITE 72.001 a 2.500</v>
      </c>
      <c r="AV190" s="50" t="s">
        <v>57</v>
      </c>
      <c r="AW190" s="50" t="s">
        <v>42</v>
      </c>
      <c r="AX190" s="51">
        <v>43.62</v>
      </c>
      <c r="AZ190" s="46" t="str">
        <f t="shared" si="28"/>
        <v>PACKET STANDARD  - 33162INFINITE 83.501 a 4.000</v>
      </c>
      <c r="BA190" s="50" t="s">
        <v>58</v>
      </c>
      <c r="BB190" s="50" t="s">
        <v>48</v>
      </c>
      <c r="BC190" s="58" t="s">
        <v>78</v>
      </c>
      <c r="BE190" s="46" t="str">
        <f t="shared" si="29"/>
        <v>PACKET NOVAS FAIXAS - 33227INFINITE 72.001 a 2.500</v>
      </c>
      <c r="BF190" s="50" t="s">
        <v>57</v>
      </c>
      <c r="BG190" s="50" t="s">
        <v>42</v>
      </c>
      <c r="BH190" s="51">
        <v>31.1</v>
      </c>
      <c r="BJ190" s="46"/>
      <c r="BK190" s="50"/>
      <c r="BL190" s="50"/>
      <c r="BM190" s="51"/>
      <c r="BN190" s="51"/>
      <c r="BO190" s="51"/>
      <c r="BP190" s="51"/>
      <c r="BQ190" s="51"/>
      <c r="BR190" s="51"/>
      <c r="BS190" s="51"/>
    </row>
    <row r="191" spans="3:71" x14ac:dyDescent="0.25">
      <c r="C191" s="46" t="str">
        <f t="shared" si="25"/>
        <v>EXPORTA FÁCIL EXPRESSO - 45110INFINITE 84.001 a 4.500</v>
      </c>
      <c r="D191" s="50" t="s">
        <v>58</v>
      </c>
      <c r="E191" s="50" t="s">
        <v>50</v>
      </c>
      <c r="F191" s="51">
        <v>261.95</v>
      </c>
      <c r="G191" s="51">
        <v>274.35000000000002</v>
      </c>
      <c r="H191" s="51">
        <v>316.60000000000002</v>
      </c>
      <c r="I191" s="51">
        <v>363.75</v>
      </c>
      <c r="J191" s="51">
        <v>469.65</v>
      </c>
      <c r="K191" s="51">
        <v>516.85</v>
      </c>
      <c r="L191" s="51">
        <v>625.29999999999995</v>
      </c>
      <c r="N191" s="46" t="str">
        <f t="shared" si="26"/>
        <v>EXPORTA FÁCIL STANDARD - 45128INFINITE 84.001 a 4.500</v>
      </c>
      <c r="O191" s="50" t="s">
        <v>58</v>
      </c>
      <c r="P191" s="50" t="s">
        <v>50</v>
      </c>
      <c r="Q191" s="51">
        <v>208.2</v>
      </c>
      <c r="R191" s="51">
        <v>248</v>
      </c>
      <c r="S191" s="51">
        <v>275.35000000000002</v>
      </c>
      <c r="T191" s="51">
        <v>290.10000000000002</v>
      </c>
      <c r="U191" s="51">
        <v>372.85</v>
      </c>
      <c r="V191" s="51">
        <v>410.4</v>
      </c>
      <c r="W191" s="51">
        <v>496.95</v>
      </c>
      <c r="AU191" s="46" t="str">
        <f t="shared" si="27"/>
        <v>PACKET EXPRESS - 33170INFINITE 72.501 a 3.000</v>
      </c>
      <c r="AV191" s="50" t="s">
        <v>57</v>
      </c>
      <c r="AW191" s="50" t="s">
        <v>44</v>
      </c>
      <c r="AX191" s="51">
        <v>46.87</v>
      </c>
      <c r="AZ191" s="46" t="str">
        <f t="shared" si="28"/>
        <v>PACKET STANDARD  - 33162INFINITE 84.001 a 4.500</v>
      </c>
      <c r="BA191" s="50" t="s">
        <v>58</v>
      </c>
      <c r="BB191" s="50" t="s">
        <v>50</v>
      </c>
      <c r="BC191" s="58" t="s">
        <v>79</v>
      </c>
      <c r="BE191" s="46" t="str">
        <f t="shared" si="29"/>
        <v>PACKET NOVAS FAIXAS - 33227INFINITE 72.501 a 3.000</v>
      </c>
      <c r="BF191" s="50" t="s">
        <v>57</v>
      </c>
      <c r="BG191" s="50" t="s">
        <v>44</v>
      </c>
      <c r="BH191" s="51">
        <v>33.65</v>
      </c>
      <c r="BJ191" s="46"/>
      <c r="BK191" s="50"/>
      <c r="BL191" s="50"/>
      <c r="BM191" s="51"/>
      <c r="BN191" s="51"/>
      <c r="BO191" s="51"/>
      <c r="BP191" s="51"/>
      <c r="BQ191" s="51"/>
      <c r="BR191" s="51"/>
      <c r="BS191" s="51"/>
    </row>
    <row r="192" spans="3:71" x14ac:dyDescent="0.25">
      <c r="C192" s="46" t="str">
        <f t="shared" si="25"/>
        <v>EXPORTA FÁCIL EXPRESSO - 45110INFINITE 84.501 a 5.000</v>
      </c>
      <c r="D192" s="50" t="s">
        <v>58</v>
      </c>
      <c r="E192" s="50" t="s">
        <v>52</v>
      </c>
      <c r="F192" s="51">
        <v>281.7</v>
      </c>
      <c r="G192" s="51">
        <v>297.75</v>
      </c>
      <c r="H192" s="51">
        <v>341.8</v>
      </c>
      <c r="I192" s="51">
        <v>390.7</v>
      </c>
      <c r="J192" s="51">
        <v>504.7</v>
      </c>
      <c r="K192" s="51">
        <v>555.54999999999995</v>
      </c>
      <c r="L192" s="51">
        <v>672.05</v>
      </c>
      <c r="N192" s="46" t="str">
        <f t="shared" si="26"/>
        <v>EXPORTA FÁCIL STANDARD - 45128INFINITE 84.501 a 5.000</v>
      </c>
      <c r="O192" s="50" t="s">
        <v>58</v>
      </c>
      <c r="P192" s="50" t="s">
        <v>52</v>
      </c>
      <c r="Q192" s="51">
        <v>222.55</v>
      </c>
      <c r="R192" s="51">
        <v>265.10000000000002</v>
      </c>
      <c r="S192" s="51">
        <v>294.25</v>
      </c>
      <c r="T192" s="51">
        <v>310.8</v>
      </c>
      <c r="U192" s="51">
        <v>398</v>
      </c>
      <c r="V192" s="51">
        <v>438.3</v>
      </c>
      <c r="W192" s="51">
        <v>531.15</v>
      </c>
      <c r="AU192" s="46" t="str">
        <f t="shared" si="27"/>
        <v>PACKET EXPRESS - 33170INFINITE 73.001 a 3.500</v>
      </c>
      <c r="AV192" s="50" t="s">
        <v>57</v>
      </c>
      <c r="AW192" s="50" t="s">
        <v>46</v>
      </c>
      <c r="AX192" s="51">
        <v>50.09</v>
      </c>
      <c r="AZ192" s="46" t="str">
        <f t="shared" si="28"/>
        <v>PACKET STANDARD  - 33162INFINITE 84.501 a 5.000</v>
      </c>
      <c r="BA192" s="50" t="s">
        <v>58</v>
      </c>
      <c r="BB192" s="50" t="s">
        <v>52</v>
      </c>
      <c r="BC192" s="58" t="s">
        <v>80</v>
      </c>
      <c r="BE192" s="46" t="str">
        <f t="shared" si="29"/>
        <v>PACKET NOVAS FAIXAS - 33227INFINITE 73.001 a 3.500</v>
      </c>
      <c r="BF192" s="50" t="s">
        <v>57</v>
      </c>
      <c r="BG192" s="50" t="s">
        <v>46</v>
      </c>
      <c r="BH192" s="51">
        <v>36.21</v>
      </c>
      <c r="BJ192" s="46"/>
      <c r="BK192" s="50"/>
      <c r="BL192" s="50"/>
      <c r="BM192" s="51"/>
      <c r="BN192" s="51"/>
      <c r="BO192" s="51"/>
      <c r="BP192" s="51"/>
      <c r="BQ192" s="51"/>
      <c r="BR192" s="51"/>
      <c r="BS192" s="51"/>
    </row>
    <row r="193" spans="3:71" x14ac:dyDescent="0.25">
      <c r="C193" s="46" t="str">
        <f t="shared" si="25"/>
        <v>EXPORTA FÁCIL EXPRESSO - 45110INFINITE 81/2 Kg Adicional</v>
      </c>
      <c r="D193" s="50" t="s">
        <v>58</v>
      </c>
      <c r="E193" s="50" t="s">
        <v>54</v>
      </c>
      <c r="F193" s="51">
        <v>19.8</v>
      </c>
      <c r="G193" s="51">
        <v>23.4</v>
      </c>
      <c r="H193" s="51">
        <v>25.2</v>
      </c>
      <c r="I193" s="51">
        <v>27</v>
      </c>
      <c r="J193" s="51">
        <v>35.1</v>
      </c>
      <c r="K193" s="51">
        <v>38.700000000000003</v>
      </c>
      <c r="L193" s="51">
        <v>46.75</v>
      </c>
      <c r="N193" s="46" t="str">
        <f t="shared" si="26"/>
        <v>EXPORTA FÁCIL STANDARD - 45128INFINITE 81/2 Kg Adicional</v>
      </c>
      <c r="O193" s="50" t="s">
        <v>58</v>
      </c>
      <c r="P193" s="50" t="s">
        <v>54</v>
      </c>
      <c r="Q193" s="51">
        <v>14.45</v>
      </c>
      <c r="R193" s="51">
        <v>17.100000000000001</v>
      </c>
      <c r="S193" s="51">
        <v>18.899999999999999</v>
      </c>
      <c r="T193" s="51">
        <v>20.7</v>
      </c>
      <c r="U193" s="51">
        <v>25.2</v>
      </c>
      <c r="V193" s="51">
        <v>27.9</v>
      </c>
      <c r="W193" s="51">
        <v>34.200000000000003</v>
      </c>
      <c r="AU193" s="46" t="str">
        <f t="shared" si="27"/>
        <v>PACKET EXPRESS - 33170INFINITE 73.501 a 4.000</v>
      </c>
      <c r="AV193" s="50" t="s">
        <v>57</v>
      </c>
      <c r="AW193" s="50" t="s">
        <v>48</v>
      </c>
      <c r="AX193" s="51">
        <v>53.33</v>
      </c>
      <c r="AZ193" s="46" t="str">
        <f t="shared" si="28"/>
        <v>PACKET STANDARD  - 33162INFINITE 81/2 Kg Adicional</v>
      </c>
      <c r="BA193" s="50" t="s">
        <v>58</v>
      </c>
      <c r="BB193" s="50" t="s">
        <v>54</v>
      </c>
      <c r="BC193" s="58" t="s">
        <v>81</v>
      </c>
      <c r="BE193" s="46" t="str">
        <f t="shared" si="29"/>
        <v>PACKET NOVAS FAIXAS - 33227INFINITE 73.501 a 4.000</v>
      </c>
      <c r="BF193" s="50" t="s">
        <v>57</v>
      </c>
      <c r="BG193" s="50" t="s">
        <v>48</v>
      </c>
      <c r="BH193" s="51">
        <v>38.76</v>
      </c>
      <c r="BJ193" s="46"/>
      <c r="BK193" s="50"/>
      <c r="BL193" s="50"/>
      <c r="BM193" s="51"/>
      <c r="BN193" s="51"/>
      <c r="BO193" s="51"/>
      <c r="BP193" s="51"/>
      <c r="BQ193" s="51"/>
      <c r="BR193" s="51"/>
      <c r="BS193" s="51"/>
    </row>
    <row r="194" spans="3:71" x14ac:dyDescent="0.25">
      <c r="AU194" s="46" t="str">
        <f t="shared" si="27"/>
        <v>PACKET EXPRESS - 33170INFINITE 74.001 a 4.500</v>
      </c>
      <c r="AV194" s="50" t="s">
        <v>57</v>
      </c>
      <c r="AW194" s="50" t="s">
        <v>50</v>
      </c>
      <c r="AX194" s="51">
        <v>56.55</v>
      </c>
      <c r="BE194" s="46" t="str">
        <f t="shared" si="29"/>
        <v>PACKET NOVAS FAIXAS - 33227INFINITE 74.001 a 4.500</v>
      </c>
      <c r="BF194" s="50" t="s">
        <v>57</v>
      </c>
      <c r="BG194" s="50" t="s">
        <v>50</v>
      </c>
      <c r="BH194" s="51">
        <v>41.32</v>
      </c>
    </row>
    <row r="195" spans="3:71" x14ac:dyDescent="0.25">
      <c r="E195" s="50" t="s">
        <v>22</v>
      </c>
      <c r="F195" s="75">
        <v>199.5</v>
      </c>
      <c r="G195" s="75">
        <v>206.8</v>
      </c>
      <c r="H195" s="75">
        <v>240.15</v>
      </c>
      <c r="I195" s="75">
        <v>277.45</v>
      </c>
      <c r="J195" s="75">
        <v>358.1</v>
      </c>
      <c r="K195" s="75">
        <v>393.95</v>
      </c>
      <c r="L195" s="75">
        <v>476.65</v>
      </c>
      <c r="P195" s="44" t="s">
        <v>82</v>
      </c>
      <c r="Q195" s="64" t="s">
        <v>83</v>
      </c>
      <c r="R195" s="45" t="s">
        <v>84</v>
      </c>
      <c r="S195" s="45" t="s">
        <v>85</v>
      </c>
      <c r="T195" s="45" t="s">
        <v>86</v>
      </c>
      <c r="U195" s="45" t="s">
        <v>87</v>
      </c>
      <c r="V195" s="45" t="s">
        <v>88</v>
      </c>
      <c r="W195" s="45" t="s">
        <v>89</v>
      </c>
      <c r="AU195" s="46" t="str">
        <f t="shared" si="27"/>
        <v>PACKET EXPRESS - 33170INFINITE 74.501 a 5.000</v>
      </c>
      <c r="AV195" s="50" t="s">
        <v>57</v>
      </c>
      <c r="AW195" s="50" t="s">
        <v>52</v>
      </c>
      <c r="AX195" s="51">
        <v>59.79</v>
      </c>
      <c r="BE195" s="46" t="str">
        <f t="shared" si="29"/>
        <v>PACKET NOVAS FAIXAS - 33227INFINITE 74.501 a 5.000</v>
      </c>
      <c r="BF195" s="50" t="s">
        <v>57</v>
      </c>
      <c r="BG195" s="50" t="s">
        <v>52</v>
      </c>
      <c r="BH195" s="51">
        <v>43.87</v>
      </c>
    </row>
    <row r="196" spans="3:71" x14ac:dyDescent="0.25">
      <c r="E196" s="50" t="s">
        <v>28</v>
      </c>
      <c r="F196" s="75">
        <v>211.7</v>
      </c>
      <c r="G196" s="75">
        <v>219.4</v>
      </c>
      <c r="H196" s="75">
        <v>254.75</v>
      </c>
      <c r="I196" s="75">
        <v>294.39999999999998</v>
      </c>
      <c r="J196" s="75">
        <v>379.85</v>
      </c>
      <c r="K196" s="75">
        <v>417.95</v>
      </c>
      <c r="L196" s="75">
        <v>505.75</v>
      </c>
      <c r="P196" s="44" t="s">
        <v>22</v>
      </c>
      <c r="Q196" s="65">
        <v>159.65</v>
      </c>
      <c r="R196" s="65">
        <v>190.2</v>
      </c>
      <c r="S196" s="65">
        <v>211.35</v>
      </c>
      <c r="T196" s="65">
        <v>221.95</v>
      </c>
      <c r="U196" s="65">
        <v>286.45</v>
      </c>
      <c r="V196" s="65">
        <v>315.25</v>
      </c>
      <c r="W196" s="65">
        <v>381.35</v>
      </c>
      <c r="AU196" s="46" t="str">
        <f t="shared" ref="AU196:AU209" si="30">$AU$1&amp;AV196&amp;AW196</f>
        <v>PACKET EXPRESS - 33170INFINITE 71/2 Kg Adicional</v>
      </c>
      <c r="AV196" s="50" t="s">
        <v>57</v>
      </c>
      <c r="AW196" s="50" t="s">
        <v>54</v>
      </c>
      <c r="AX196" s="51">
        <v>3.23</v>
      </c>
      <c r="BE196" s="46" t="str">
        <f t="shared" ref="BE196:BE209" si="31">$BE$1&amp;BF196&amp;BG196</f>
        <v>PACKET NOVAS FAIXAS - 33227INFINITE 71/2 Kg Adicional</v>
      </c>
      <c r="BF196" s="50" t="s">
        <v>57</v>
      </c>
      <c r="BG196" s="50" t="s">
        <v>54</v>
      </c>
      <c r="BH196" s="51">
        <v>2.56</v>
      </c>
    </row>
    <row r="197" spans="3:71" x14ac:dyDescent="0.25">
      <c r="E197" s="50" t="s">
        <v>34</v>
      </c>
      <c r="F197" s="75">
        <v>223.85</v>
      </c>
      <c r="G197" s="75">
        <v>232</v>
      </c>
      <c r="H197" s="75">
        <v>269.45</v>
      </c>
      <c r="I197" s="75">
        <v>311.2</v>
      </c>
      <c r="J197" s="75">
        <v>401.65</v>
      </c>
      <c r="K197" s="75">
        <v>441.95</v>
      </c>
      <c r="L197" s="75">
        <v>534.75</v>
      </c>
      <c r="P197" s="44" t="s">
        <v>28</v>
      </c>
      <c r="Q197" s="65">
        <v>169.35</v>
      </c>
      <c r="R197" s="65">
        <v>201.85</v>
      </c>
      <c r="S197" s="65">
        <v>224.15</v>
      </c>
      <c r="T197" s="65">
        <v>235.5</v>
      </c>
      <c r="U197" s="65">
        <v>303.89999999999998</v>
      </c>
      <c r="V197" s="65">
        <v>334.4</v>
      </c>
      <c r="W197" s="65">
        <v>404.65</v>
      </c>
      <c r="AU197" s="46" t="str">
        <f t="shared" si="30"/>
        <v>PACKET EXPRESS - 33170 Peso (g)</v>
      </c>
      <c r="AV197" s="43"/>
      <c r="AW197" s="43" t="s">
        <v>12</v>
      </c>
      <c r="AX197" s="49" t="s">
        <v>20</v>
      </c>
      <c r="BE197" s="46" t="str">
        <f t="shared" si="31"/>
        <v>PACKET NOVAS FAIXAS - 33227 Peso (g)</v>
      </c>
      <c r="BF197" s="43"/>
      <c r="BG197" s="43" t="s">
        <v>12</v>
      </c>
      <c r="BH197" s="49" t="s">
        <v>20</v>
      </c>
    </row>
    <row r="198" spans="3:71" x14ac:dyDescent="0.25">
      <c r="E198" s="50" t="s">
        <v>38</v>
      </c>
      <c r="F198" s="75">
        <v>236.1</v>
      </c>
      <c r="G198" s="75">
        <v>244.7</v>
      </c>
      <c r="H198" s="75">
        <v>284.14999999999998</v>
      </c>
      <c r="I198" s="75">
        <v>328.35</v>
      </c>
      <c r="J198" s="75">
        <v>423.8</v>
      </c>
      <c r="K198" s="75">
        <v>466.2</v>
      </c>
      <c r="L198" s="75">
        <v>564.04999999999995</v>
      </c>
      <c r="P198" s="44" t="s">
        <v>90</v>
      </c>
      <c r="Q198" s="65">
        <v>179.1</v>
      </c>
      <c r="R198" s="65">
        <v>213.45</v>
      </c>
      <c r="S198" s="65">
        <v>237.05</v>
      </c>
      <c r="T198" s="65">
        <v>249</v>
      </c>
      <c r="U198" s="65">
        <v>321.39999999999998</v>
      </c>
      <c r="V198" s="65">
        <v>353.65</v>
      </c>
      <c r="W198" s="65">
        <v>427.8</v>
      </c>
      <c r="AU198" s="46" t="str">
        <f t="shared" si="30"/>
        <v>PACKET EXPRESS - 33170INFINITE 80 a 300</v>
      </c>
      <c r="AV198" s="50" t="s">
        <v>58</v>
      </c>
      <c r="AW198" s="50" t="s">
        <v>24</v>
      </c>
      <c r="AX198" s="51">
        <v>29.01</v>
      </c>
      <c r="BE198" s="46" t="str">
        <f t="shared" si="31"/>
        <v>PACKET NOVAS FAIXAS - 33227INFINITE 80 a 200</v>
      </c>
      <c r="BF198" s="50" t="s">
        <v>58</v>
      </c>
      <c r="BG198" s="50" t="s">
        <v>25</v>
      </c>
      <c r="BH198" s="51">
        <v>13.9</v>
      </c>
    </row>
    <row r="199" spans="3:71" x14ac:dyDescent="0.25">
      <c r="E199" s="50" t="s">
        <v>42</v>
      </c>
      <c r="F199" s="75">
        <v>248.3</v>
      </c>
      <c r="G199" s="75">
        <v>257.25</v>
      </c>
      <c r="H199" s="75">
        <v>298.85000000000002</v>
      </c>
      <c r="I199" s="75">
        <v>345.3</v>
      </c>
      <c r="J199" s="75">
        <v>445.55</v>
      </c>
      <c r="K199" s="75">
        <v>490.2</v>
      </c>
      <c r="L199" s="75">
        <v>593.15</v>
      </c>
      <c r="P199" s="44" t="s">
        <v>91</v>
      </c>
      <c r="Q199" s="65">
        <v>188.95</v>
      </c>
      <c r="R199" s="65">
        <v>225.1</v>
      </c>
      <c r="S199" s="65">
        <v>250.1</v>
      </c>
      <c r="T199" s="65">
        <v>262.64999999999998</v>
      </c>
      <c r="U199" s="65">
        <v>339.05</v>
      </c>
      <c r="V199" s="65">
        <v>373</v>
      </c>
      <c r="W199" s="65">
        <v>451.3</v>
      </c>
      <c r="AU199" s="46" t="str">
        <f t="shared" si="30"/>
        <v>PACKET EXPRESS - 33170INFINITE 8301 a 500</v>
      </c>
      <c r="AV199" s="50" t="s">
        <v>58</v>
      </c>
      <c r="AW199" s="50" t="s">
        <v>30</v>
      </c>
      <c r="AX199" s="51">
        <v>30.28</v>
      </c>
      <c r="BE199" s="46" t="str">
        <f t="shared" si="31"/>
        <v>PACKET NOVAS FAIXAS - 33227INFINITE 8201 a 500</v>
      </c>
      <c r="BF199" s="50" t="s">
        <v>58</v>
      </c>
      <c r="BG199" s="50" t="s">
        <v>31</v>
      </c>
      <c r="BH199" s="51">
        <v>20.59</v>
      </c>
    </row>
    <row r="200" spans="3:71" x14ac:dyDescent="0.25">
      <c r="E200" s="50" t="s">
        <v>44</v>
      </c>
      <c r="F200" s="75">
        <v>260.45</v>
      </c>
      <c r="G200" s="75">
        <v>269.95</v>
      </c>
      <c r="H200" s="75">
        <v>313.45</v>
      </c>
      <c r="I200" s="75">
        <v>362.1</v>
      </c>
      <c r="J200" s="75">
        <v>467.35</v>
      </c>
      <c r="K200" s="75">
        <v>514.35</v>
      </c>
      <c r="L200" s="75">
        <v>622.25</v>
      </c>
      <c r="P200" s="44" t="s">
        <v>92</v>
      </c>
      <c r="Q200" s="65">
        <v>198.65</v>
      </c>
      <c r="R200" s="65">
        <v>236.75</v>
      </c>
      <c r="S200" s="65">
        <v>263</v>
      </c>
      <c r="T200" s="65">
        <v>276.2</v>
      </c>
      <c r="U200" s="65">
        <v>356.5</v>
      </c>
      <c r="V200" s="65">
        <v>392.25</v>
      </c>
      <c r="W200" s="65">
        <v>474.55</v>
      </c>
      <c r="AU200" s="46" t="str">
        <f t="shared" si="30"/>
        <v>PACKET EXPRESS - 33170INFINITE 8501 a 1000</v>
      </c>
      <c r="AV200" s="50" t="s">
        <v>58</v>
      </c>
      <c r="AW200" s="50" t="s">
        <v>28</v>
      </c>
      <c r="AX200" s="51">
        <v>33.47</v>
      </c>
      <c r="BE200" s="46" t="str">
        <f t="shared" si="31"/>
        <v>PACKET NOVAS FAIXAS - 33227INFINITE 8501 a 1000</v>
      </c>
      <c r="BF200" s="50" t="s">
        <v>58</v>
      </c>
      <c r="BG200" s="50" t="s">
        <v>28</v>
      </c>
      <c r="BH200" s="51">
        <v>23.11</v>
      </c>
    </row>
    <row r="201" spans="3:71" x14ac:dyDescent="0.25">
      <c r="E201" s="50" t="s">
        <v>46</v>
      </c>
      <c r="F201" s="75">
        <v>272.7</v>
      </c>
      <c r="G201" s="75">
        <v>282.64999999999998</v>
      </c>
      <c r="H201" s="75">
        <v>328.25</v>
      </c>
      <c r="I201" s="75">
        <v>379.25</v>
      </c>
      <c r="J201" s="75">
        <v>489.35</v>
      </c>
      <c r="K201" s="75">
        <v>538.54999999999995</v>
      </c>
      <c r="L201" s="75">
        <v>651.54999999999995</v>
      </c>
      <c r="P201" s="44" t="s">
        <v>93</v>
      </c>
      <c r="Q201" s="65">
        <v>208.4</v>
      </c>
      <c r="R201" s="65">
        <v>248.4</v>
      </c>
      <c r="S201" s="65">
        <v>275.89999999999998</v>
      </c>
      <c r="T201" s="65">
        <v>289.75</v>
      </c>
      <c r="U201" s="65">
        <v>373.95</v>
      </c>
      <c r="V201" s="65">
        <v>411.4</v>
      </c>
      <c r="W201" s="65">
        <v>497.8</v>
      </c>
      <c r="AU201" s="46" t="str">
        <f t="shared" si="30"/>
        <v>PACKET EXPRESS - 33170INFINITE 81001 a 1.500</v>
      </c>
      <c r="AV201" s="50" t="s">
        <v>58</v>
      </c>
      <c r="AW201" s="50" t="s">
        <v>34</v>
      </c>
      <c r="AX201" s="51">
        <v>36.659999999999997</v>
      </c>
      <c r="BE201" s="46" t="str">
        <f t="shared" si="31"/>
        <v>PACKET NOVAS FAIXAS - 33227INFINITE 81001 a 1.500</v>
      </c>
      <c r="BF201" s="50" t="s">
        <v>58</v>
      </c>
      <c r="BG201" s="50" t="s">
        <v>34</v>
      </c>
      <c r="BH201" s="51">
        <v>25.63</v>
      </c>
    </row>
    <row r="202" spans="3:71" x14ac:dyDescent="0.25">
      <c r="E202" s="50" t="s">
        <v>48</v>
      </c>
      <c r="F202" s="75">
        <v>284.89999999999998</v>
      </c>
      <c r="G202" s="75">
        <v>295.25</v>
      </c>
      <c r="H202" s="75">
        <v>342.85</v>
      </c>
      <c r="I202" s="75">
        <v>396.15</v>
      </c>
      <c r="J202" s="75">
        <v>511.25</v>
      </c>
      <c r="K202" s="75">
        <v>562.54999999999995</v>
      </c>
      <c r="L202" s="75">
        <v>680.6</v>
      </c>
      <c r="P202" s="44" t="s">
        <v>94</v>
      </c>
      <c r="Q202" s="65">
        <v>218.25</v>
      </c>
      <c r="R202" s="65">
        <v>260</v>
      </c>
      <c r="S202" s="65">
        <v>288.8</v>
      </c>
      <c r="T202" s="65">
        <v>303.39999999999998</v>
      </c>
      <c r="U202" s="65">
        <v>391.5</v>
      </c>
      <c r="V202" s="65">
        <v>430.85</v>
      </c>
      <c r="W202" s="65">
        <v>521.20000000000005</v>
      </c>
      <c r="AU202" s="46" t="str">
        <f t="shared" si="30"/>
        <v>PACKET EXPRESS - 33170INFINITE 81.501 a 2.000</v>
      </c>
      <c r="AV202" s="50" t="s">
        <v>58</v>
      </c>
      <c r="AW202" s="50" t="s">
        <v>38</v>
      </c>
      <c r="AX202" s="51">
        <v>39.840000000000003</v>
      </c>
      <c r="BE202" s="46" t="str">
        <f t="shared" si="31"/>
        <v>PACKET NOVAS FAIXAS - 33227INFINITE 81.501 a 2.000</v>
      </c>
      <c r="BF202" s="50" t="s">
        <v>58</v>
      </c>
      <c r="BG202" s="50" t="s">
        <v>38</v>
      </c>
      <c r="BH202" s="51">
        <v>28.15</v>
      </c>
    </row>
    <row r="203" spans="3:71" x14ac:dyDescent="0.25">
      <c r="E203" s="50" t="s">
        <v>50</v>
      </c>
      <c r="F203" s="75">
        <v>308.14999999999998</v>
      </c>
      <c r="G203" s="75">
        <v>322.75</v>
      </c>
      <c r="H203" s="75">
        <v>372.45</v>
      </c>
      <c r="I203" s="75">
        <v>427.9</v>
      </c>
      <c r="J203" s="75">
        <v>552.5</v>
      </c>
      <c r="K203" s="75">
        <v>608.04999999999995</v>
      </c>
      <c r="L203" s="75">
        <v>735.65</v>
      </c>
      <c r="P203" s="44" t="s">
        <v>95</v>
      </c>
      <c r="Q203" s="65">
        <v>227.95</v>
      </c>
      <c r="R203" s="65">
        <v>271.64999999999998</v>
      </c>
      <c r="S203" s="65">
        <v>301.7</v>
      </c>
      <c r="T203" s="65">
        <v>316.95</v>
      </c>
      <c r="U203" s="65">
        <v>408.95</v>
      </c>
      <c r="V203" s="65">
        <v>450</v>
      </c>
      <c r="W203" s="65">
        <v>544.5</v>
      </c>
      <c r="AU203" s="46" t="str">
        <f t="shared" si="30"/>
        <v>PACKET EXPRESS - 33170INFINITE 82.001 a 2.500</v>
      </c>
      <c r="AV203" s="50" t="s">
        <v>58</v>
      </c>
      <c r="AW203" s="50" t="s">
        <v>42</v>
      </c>
      <c r="AX203" s="51">
        <v>43.03</v>
      </c>
      <c r="BE203" s="46" t="str">
        <f t="shared" si="31"/>
        <v>PACKET NOVAS FAIXAS - 33227INFINITE 82.001 a 2.500</v>
      </c>
      <c r="BF203" s="50" t="s">
        <v>58</v>
      </c>
      <c r="BG203" s="50" t="s">
        <v>42</v>
      </c>
      <c r="BH203" s="51">
        <v>30.67</v>
      </c>
    </row>
    <row r="204" spans="3:71" x14ac:dyDescent="0.25">
      <c r="E204" s="50" t="s">
        <v>52</v>
      </c>
      <c r="F204" s="75">
        <v>331.4</v>
      </c>
      <c r="G204" s="75">
        <v>350.25</v>
      </c>
      <c r="H204" s="75">
        <v>402.1</v>
      </c>
      <c r="I204" s="75">
        <v>459.65</v>
      </c>
      <c r="J204" s="75">
        <v>593.75</v>
      </c>
      <c r="K204" s="75">
        <v>653.54999999999995</v>
      </c>
      <c r="L204" s="75">
        <v>790.65</v>
      </c>
      <c r="P204" s="44" t="s">
        <v>96</v>
      </c>
      <c r="Q204" s="65">
        <v>244.9</v>
      </c>
      <c r="R204" s="65">
        <v>291.75</v>
      </c>
      <c r="S204" s="65">
        <v>323.89999999999998</v>
      </c>
      <c r="T204" s="65">
        <v>341.25</v>
      </c>
      <c r="U204" s="65">
        <v>438.6</v>
      </c>
      <c r="V204" s="65">
        <v>482.8</v>
      </c>
      <c r="W204" s="65">
        <v>584.65</v>
      </c>
      <c r="AU204" s="46" t="str">
        <f t="shared" si="30"/>
        <v>PACKET EXPRESS - 33170INFINITE 82.501 a 3.000</v>
      </c>
      <c r="AV204" s="50" t="s">
        <v>58</v>
      </c>
      <c r="AW204" s="50" t="s">
        <v>44</v>
      </c>
      <c r="AX204" s="51">
        <v>46.22</v>
      </c>
      <c r="BE204" s="46" t="str">
        <f t="shared" si="31"/>
        <v>PACKET NOVAS FAIXAS - 33227INFINITE 82.501 a 3.000</v>
      </c>
      <c r="BF204" s="50" t="s">
        <v>58</v>
      </c>
      <c r="BG204" s="50" t="s">
        <v>44</v>
      </c>
      <c r="BH204" s="51">
        <v>33.19</v>
      </c>
    </row>
    <row r="205" spans="3:71" x14ac:dyDescent="0.25">
      <c r="E205" s="50" t="s">
        <v>54</v>
      </c>
      <c r="F205" s="75">
        <v>23.25</v>
      </c>
      <c r="G205" s="75">
        <v>27.5</v>
      </c>
      <c r="H205" s="75">
        <v>29.6</v>
      </c>
      <c r="I205" s="75">
        <v>31.75</v>
      </c>
      <c r="J205" s="75">
        <v>41.25</v>
      </c>
      <c r="K205" s="75">
        <v>45.5</v>
      </c>
      <c r="L205" s="75">
        <v>55</v>
      </c>
      <c r="P205" s="44" t="s">
        <v>97</v>
      </c>
      <c r="Q205" s="65">
        <v>261.8</v>
      </c>
      <c r="R205" s="65">
        <v>311.85000000000002</v>
      </c>
      <c r="S205" s="65">
        <v>346.15</v>
      </c>
      <c r="T205" s="65">
        <v>365.6</v>
      </c>
      <c r="U205" s="65">
        <v>468.2</v>
      </c>
      <c r="V205" s="65">
        <v>515.6</v>
      </c>
      <c r="W205" s="65">
        <v>624.85</v>
      </c>
      <c r="AU205" s="46" t="str">
        <f t="shared" si="30"/>
        <v>PACKET EXPRESS - 33170INFINITE 83.001 a 3.500</v>
      </c>
      <c r="AV205" s="50" t="s">
        <v>58</v>
      </c>
      <c r="AW205" s="50" t="s">
        <v>46</v>
      </c>
      <c r="AX205" s="51">
        <v>49.41</v>
      </c>
      <c r="BE205" s="46" t="str">
        <f t="shared" si="31"/>
        <v>PACKET NOVAS FAIXAS - 33227INFINITE 83.001 a 3.500</v>
      </c>
      <c r="BF205" s="50" t="s">
        <v>58</v>
      </c>
      <c r="BG205" s="50" t="s">
        <v>46</v>
      </c>
      <c r="BH205" s="51">
        <v>35.71</v>
      </c>
    </row>
    <row r="206" spans="3:71" x14ac:dyDescent="0.25">
      <c r="P206" s="44" t="s">
        <v>98</v>
      </c>
      <c r="Q206" s="65">
        <v>16.95</v>
      </c>
      <c r="R206" s="65">
        <v>20.100000000000001</v>
      </c>
      <c r="S206" s="65">
        <v>22.2</v>
      </c>
      <c r="T206" s="65">
        <v>24.35</v>
      </c>
      <c r="U206" s="65">
        <v>29.6</v>
      </c>
      <c r="V206" s="65">
        <v>32.799999999999997</v>
      </c>
      <c r="W206" s="65">
        <v>40.200000000000003</v>
      </c>
      <c r="AU206" s="46" t="str">
        <f t="shared" si="30"/>
        <v>PACKET EXPRESS - 33170INFINITE 83.501 a 4.000</v>
      </c>
      <c r="AV206" s="50" t="s">
        <v>58</v>
      </c>
      <c r="AW206" s="50" t="s">
        <v>48</v>
      </c>
      <c r="AX206" s="51">
        <v>52.6</v>
      </c>
      <c r="BE206" s="46" t="str">
        <f t="shared" si="31"/>
        <v>PACKET NOVAS FAIXAS - 33227INFINITE 83.501 a 4.000</v>
      </c>
      <c r="BF206" s="50" t="s">
        <v>58</v>
      </c>
      <c r="BG206" s="50" t="s">
        <v>48</v>
      </c>
      <c r="BH206" s="51">
        <v>38.229999999999997</v>
      </c>
    </row>
    <row r="207" spans="3:71" x14ac:dyDescent="0.25">
      <c r="E207" s="50" t="s">
        <v>22</v>
      </c>
      <c r="F207" s="75">
        <f>MROUND('Base 2023'!F195*1.0567,"0,05")</f>
        <v>210.8</v>
      </c>
      <c r="G207" s="75">
        <f>MROUND('Base 2023'!G195*1.0567,"0,05")</f>
        <v>218.55</v>
      </c>
      <c r="H207" s="75">
        <f>MROUND('Base 2023'!H195*1.0567,"0,05")</f>
        <v>253.75</v>
      </c>
      <c r="I207" s="75">
        <f>MROUND('Base 2023'!I195*1.0567,"0,05")</f>
        <v>293.2</v>
      </c>
      <c r="J207" s="75">
        <f>MROUND('Base 2023'!J195*1.0567,"0,05")</f>
        <v>378.40000000000003</v>
      </c>
      <c r="K207" s="75">
        <f>MROUND('Base 2023'!K195*1.0567,"0,05")</f>
        <v>416.3</v>
      </c>
      <c r="L207" s="75">
        <f>MROUND('Base 2023'!L195*1.0567,"0,05")</f>
        <v>503.70000000000005</v>
      </c>
      <c r="AU207" s="46" t="str">
        <f t="shared" si="30"/>
        <v>PACKET EXPRESS - 33170INFINITE 84.001 a 4.500</v>
      </c>
      <c r="AV207" s="50" t="s">
        <v>58</v>
      </c>
      <c r="AW207" s="50" t="s">
        <v>50</v>
      </c>
      <c r="AX207" s="51">
        <v>55.78</v>
      </c>
      <c r="BE207" s="46" t="str">
        <f t="shared" si="31"/>
        <v>PACKET NOVAS FAIXAS - 33227INFINITE 84.001 a 4.500</v>
      </c>
      <c r="BF207" s="50" t="s">
        <v>58</v>
      </c>
      <c r="BG207" s="50" t="s">
        <v>50</v>
      </c>
      <c r="BH207" s="51">
        <v>40.75</v>
      </c>
    </row>
    <row r="208" spans="3:71" x14ac:dyDescent="0.25">
      <c r="E208" s="50" t="s">
        <v>28</v>
      </c>
      <c r="F208" s="75">
        <f>MROUND('Base 2023'!F196*1.0567,"0,05")</f>
        <v>223.70000000000002</v>
      </c>
      <c r="G208" s="75">
        <f>MROUND('Base 2023'!G196*1.0567,"0,05")</f>
        <v>231.85000000000002</v>
      </c>
      <c r="H208" s="75">
        <f>MROUND('Base 2023'!H196*1.0567,"0,05")</f>
        <v>269.2</v>
      </c>
      <c r="I208" s="75">
        <f>MROUND('Base 2023'!I196*1.0567,"0,05")</f>
        <v>311.10000000000002</v>
      </c>
      <c r="J208" s="75">
        <f>MROUND('Base 2023'!J196*1.0567,"0,05")</f>
        <v>401.40000000000003</v>
      </c>
      <c r="K208" s="75">
        <f>MROUND('Base 2023'!K196*1.0567,"0,05")</f>
        <v>441.65000000000003</v>
      </c>
      <c r="L208" s="75">
        <f>MROUND('Base 2023'!L196*1.0567,"0,05")</f>
        <v>534.45000000000005</v>
      </c>
      <c r="P208" s="44" t="s">
        <v>22</v>
      </c>
      <c r="Q208" s="45">
        <f>MROUND(Q196*1.0567,"0,05")</f>
        <v>168.70000000000002</v>
      </c>
      <c r="R208" s="45">
        <f t="shared" ref="R208:W208" si="32">MROUND(R196*1.0567,"0,05")</f>
        <v>201</v>
      </c>
      <c r="S208" s="45">
        <f t="shared" si="32"/>
        <v>223.35000000000002</v>
      </c>
      <c r="T208" s="45">
        <f t="shared" si="32"/>
        <v>234.55</v>
      </c>
      <c r="U208" s="45">
        <f t="shared" si="32"/>
        <v>302.7</v>
      </c>
      <c r="V208" s="45">
        <f t="shared" si="32"/>
        <v>333.1</v>
      </c>
      <c r="W208" s="45">
        <f t="shared" si="32"/>
        <v>402.95000000000005</v>
      </c>
      <c r="AU208" s="46" t="str">
        <f t="shared" si="30"/>
        <v>PACKET EXPRESS - 33170INFINITE 84.501 a 5.000</v>
      </c>
      <c r="AV208" s="50" t="s">
        <v>58</v>
      </c>
      <c r="AW208" s="50" t="s">
        <v>52</v>
      </c>
      <c r="AX208" s="51">
        <v>58.97</v>
      </c>
      <c r="BE208" s="46" t="str">
        <f t="shared" si="31"/>
        <v>PACKET NOVAS FAIXAS - 33227INFINITE 84.501 a 5.000</v>
      </c>
      <c r="BF208" s="50" t="s">
        <v>58</v>
      </c>
      <c r="BG208" s="50" t="s">
        <v>52</v>
      </c>
      <c r="BH208" s="51">
        <v>43.27</v>
      </c>
    </row>
    <row r="209" spans="4:60" x14ac:dyDescent="0.25">
      <c r="D209" s="44">
        <v>2024</v>
      </c>
      <c r="E209" s="50" t="s">
        <v>34</v>
      </c>
      <c r="F209" s="75">
        <f>MROUND('Base 2023'!F197*1.0567,"0,05")</f>
        <v>236.55</v>
      </c>
      <c r="G209" s="75">
        <f>MROUND('Base 2023'!G197*1.0567,"0,05")</f>
        <v>245.15</v>
      </c>
      <c r="H209" s="75">
        <f>MROUND('Base 2023'!H197*1.0567,"0,05")</f>
        <v>284.75</v>
      </c>
      <c r="I209" s="75">
        <f>MROUND('Base 2023'!I197*1.0567,"0,05")</f>
        <v>328.85</v>
      </c>
      <c r="J209" s="75">
        <f>MROUND('Base 2023'!J197*1.0567,"0,05")</f>
        <v>424.40000000000003</v>
      </c>
      <c r="K209" s="75">
        <f>MROUND('Base 2023'!K197*1.0567,"0,05")</f>
        <v>467</v>
      </c>
      <c r="L209" s="75">
        <f>MROUND('Base 2023'!L197*1.0567,"0,05")</f>
        <v>565.05000000000007</v>
      </c>
      <c r="P209" s="44" t="s">
        <v>28</v>
      </c>
      <c r="Q209" s="45">
        <f t="shared" ref="Q209:W209" si="33">MROUND(Q197*1.0567,"0,05")</f>
        <v>178.95000000000002</v>
      </c>
      <c r="R209" s="45">
        <f t="shared" si="33"/>
        <v>213.3</v>
      </c>
      <c r="S209" s="45">
        <f t="shared" si="33"/>
        <v>236.85000000000002</v>
      </c>
      <c r="T209" s="45">
        <f t="shared" si="33"/>
        <v>248.85000000000002</v>
      </c>
      <c r="U209" s="45">
        <f t="shared" si="33"/>
        <v>321.15000000000003</v>
      </c>
      <c r="V209" s="45">
        <f t="shared" si="33"/>
        <v>353.35</v>
      </c>
      <c r="W209" s="45">
        <f t="shared" si="33"/>
        <v>427.6</v>
      </c>
      <c r="AU209" s="46" t="str">
        <f t="shared" si="30"/>
        <v>PACKET EXPRESS - 33170INFINITE 81/2 Kg Adicional</v>
      </c>
      <c r="AV209" s="50" t="s">
        <v>58</v>
      </c>
      <c r="AW209" s="50" t="s">
        <v>54</v>
      </c>
      <c r="AX209" s="51">
        <v>3.19</v>
      </c>
      <c r="BE209" s="46" t="str">
        <f t="shared" si="31"/>
        <v>PACKET NOVAS FAIXAS - 33227INFINITE 81/2 Kg Adicional</v>
      </c>
      <c r="BF209" s="50" t="s">
        <v>58</v>
      </c>
      <c r="BG209" s="50" t="s">
        <v>54</v>
      </c>
      <c r="BH209" s="51">
        <v>2.52</v>
      </c>
    </row>
    <row r="210" spans="4:60" x14ac:dyDescent="0.25">
      <c r="D210" s="66">
        <v>5.67E-2</v>
      </c>
      <c r="E210" s="50" t="s">
        <v>38</v>
      </c>
      <c r="F210" s="75">
        <f>MROUND('Base 2023'!F198*1.0567,"0,05")</f>
        <v>249.5</v>
      </c>
      <c r="G210" s="75">
        <f>MROUND('Base 2023'!G198*1.0567,"0,05")</f>
        <v>258.55</v>
      </c>
      <c r="H210" s="75">
        <f>MROUND('Base 2023'!H198*1.0567,"0,05")</f>
        <v>300.25</v>
      </c>
      <c r="I210" s="75">
        <f>MROUND('Base 2023'!I198*1.0567,"0,05")</f>
        <v>346.95000000000005</v>
      </c>
      <c r="J210" s="75">
        <f>MROUND('Base 2023'!J198*1.0567,"0,05")</f>
        <v>447.85</v>
      </c>
      <c r="K210" s="75">
        <f>MROUND('Base 2023'!K198*1.0567,"0,05")</f>
        <v>492.65000000000003</v>
      </c>
      <c r="L210" s="75">
        <f>MROUND('Base 2023'!L198*1.0567,"0,05")</f>
        <v>596.05000000000007</v>
      </c>
      <c r="O210" s="44">
        <v>2024</v>
      </c>
      <c r="P210" s="44" t="s">
        <v>90</v>
      </c>
      <c r="Q210" s="45">
        <f t="shared" ref="Q210:W210" si="34">MROUND(Q198*1.0567,"0,05")</f>
        <v>189.25</v>
      </c>
      <c r="R210" s="45">
        <f t="shared" si="34"/>
        <v>225.55</v>
      </c>
      <c r="S210" s="45">
        <f t="shared" si="34"/>
        <v>250.5</v>
      </c>
      <c r="T210" s="45">
        <f t="shared" si="34"/>
        <v>263.10000000000002</v>
      </c>
      <c r="U210" s="45">
        <f t="shared" si="34"/>
        <v>339.6</v>
      </c>
      <c r="V210" s="45">
        <f t="shared" si="34"/>
        <v>373.70000000000005</v>
      </c>
      <c r="W210" s="45">
        <f t="shared" si="34"/>
        <v>452.05</v>
      </c>
    </row>
    <row r="211" spans="4:60" x14ac:dyDescent="0.25">
      <c r="E211" s="50" t="s">
        <v>42</v>
      </c>
      <c r="F211" s="75">
        <f>MROUND('Base 2023'!F199*1.0567,"0,05")</f>
        <v>262.40000000000003</v>
      </c>
      <c r="G211" s="75">
        <f>MROUND('Base 2023'!G199*1.0567,"0,05")</f>
        <v>271.85000000000002</v>
      </c>
      <c r="H211" s="75">
        <f>MROUND('Base 2023'!H199*1.0567,"0,05")</f>
        <v>315.8</v>
      </c>
      <c r="I211" s="75">
        <f>MROUND('Base 2023'!I199*1.0567,"0,05")</f>
        <v>364.90000000000003</v>
      </c>
      <c r="J211" s="75">
        <f>MROUND('Base 2023'!J199*1.0567,"0,05")</f>
        <v>470.8</v>
      </c>
      <c r="K211" s="75">
        <f>MROUND('Base 2023'!K199*1.0567,"0,05")</f>
        <v>518</v>
      </c>
      <c r="L211" s="75">
        <f>MROUND('Base 2023'!L199*1.0567,"0,05")</f>
        <v>626.80000000000007</v>
      </c>
      <c r="O211" s="66">
        <v>5.67E-2</v>
      </c>
      <c r="P211" s="44" t="s">
        <v>91</v>
      </c>
      <c r="Q211" s="45">
        <f t="shared" ref="Q211:W211" si="35">MROUND(Q199*1.0567,"0,05")</f>
        <v>199.65</v>
      </c>
      <c r="R211" s="45">
        <f t="shared" si="35"/>
        <v>237.85000000000002</v>
      </c>
      <c r="S211" s="45">
        <f t="shared" si="35"/>
        <v>264.3</v>
      </c>
      <c r="T211" s="45">
        <f t="shared" si="35"/>
        <v>277.55</v>
      </c>
      <c r="U211" s="45">
        <f t="shared" si="35"/>
        <v>358.25</v>
      </c>
      <c r="V211" s="45">
        <f t="shared" si="35"/>
        <v>394.15000000000003</v>
      </c>
      <c r="W211" s="45">
        <f t="shared" si="35"/>
        <v>476.90000000000003</v>
      </c>
    </row>
    <row r="212" spans="4:60" x14ac:dyDescent="0.25">
      <c r="E212" s="50" t="s">
        <v>44</v>
      </c>
      <c r="F212" s="75">
        <f>MROUND('Base 2023'!F200*1.0567,"0,05")</f>
        <v>275.2</v>
      </c>
      <c r="G212" s="75">
        <f>MROUND('Base 2023'!G200*1.0567,"0,05")</f>
        <v>285.25</v>
      </c>
      <c r="H212" s="75">
        <f>MROUND('Base 2023'!H200*1.0567,"0,05")</f>
        <v>331.20000000000005</v>
      </c>
      <c r="I212" s="75">
        <f>MROUND('Base 2023'!I200*1.0567,"0,05")</f>
        <v>382.65000000000003</v>
      </c>
      <c r="J212" s="75">
        <f>MROUND('Base 2023'!J200*1.0567,"0,05")</f>
        <v>493.85</v>
      </c>
      <c r="K212" s="75">
        <f>MROUND('Base 2023'!K200*1.0567,"0,05")</f>
        <v>543.5</v>
      </c>
      <c r="L212" s="75">
        <f>MROUND('Base 2023'!L200*1.0567,"0,05")</f>
        <v>657.55000000000007</v>
      </c>
      <c r="P212" s="44" t="s">
        <v>92</v>
      </c>
      <c r="Q212" s="45">
        <f t="shared" ref="Q212:W212" si="36">MROUND(Q200*1.0567,"0,05")</f>
        <v>209.9</v>
      </c>
      <c r="R212" s="45">
        <f t="shared" si="36"/>
        <v>250.15</v>
      </c>
      <c r="S212" s="45">
        <f t="shared" si="36"/>
        <v>277.90000000000003</v>
      </c>
      <c r="T212" s="45">
        <f t="shared" si="36"/>
        <v>291.85000000000002</v>
      </c>
      <c r="U212" s="45">
        <f t="shared" si="36"/>
        <v>376.70000000000005</v>
      </c>
      <c r="V212" s="45">
        <f t="shared" si="36"/>
        <v>414.5</v>
      </c>
      <c r="W212" s="45">
        <f t="shared" si="36"/>
        <v>501.45000000000005</v>
      </c>
    </row>
    <row r="213" spans="4:60" x14ac:dyDescent="0.25">
      <c r="E213" s="50" t="s">
        <v>46</v>
      </c>
      <c r="F213" s="75">
        <f>MROUND('Base 2023'!F201*1.0567,"0,05")</f>
        <v>288.15000000000003</v>
      </c>
      <c r="G213" s="75">
        <f>MROUND('Base 2023'!G201*1.0567,"0,05")</f>
        <v>298.7</v>
      </c>
      <c r="H213" s="75">
        <f>MROUND('Base 2023'!H201*1.0567,"0,05")</f>
        <v>346.85</v>
      </c>
      <c r="I213" s="75">
        <f>MROUND('Base 2023'!I201*1.0567,"0,05")</f>
        <v>400.75</v>
      </c>
      <c r="J213" s="75">
        <f>MROUND('Base 2023'!J201*1.0567,"0,05")</f>
        <v>517.1</v>
      </c>
      <c r="K213" s="75">
        <f>MROUND('Base 2023'!K201*1.0567,"0,05")</f>
        <v>569.1</v>
      </c>
      <c r="L213" s="75">
        <f>MROUND('Base 2023'!L201*1.0567,"0,05")</f>
        <v>688.5</v>
      </c>
      <c r="P213" s="44" t="s">
        <v>93</v>
      </c>
      <c r="Q213" s="45">
        <f t="shared" ref="Q213:W213" si="37">MROUND(Q201*1.0567,"0,05")</f>
        <v>220.20000000000002</v>
      </c>
      <c r="R213" s="45">
        <f t="shared" si="37"/>
        <v>262.5</v>
      </c>
      <c r="S213" s="45">
        <f t="shared" si="37"/>
        <v>291.55</v>
      </c>
      <c r="T213" s="45">
        <f t="shared" si="37"/>
        <v>306.2</v>
      </c>
      <c r="U213" s="45">
        <f t="shared" si="37"/>
        <v>395.15000000000003</v>
      </c>
      <c r="V213" s="45">
        <f t="shared" si="37"/>
        <v>434.75</v>
      </c>
      <c r="W213" s="45">
        <f t="shared" si="37"/>
        <v>526.05000000000007</v>
      </c>
    </row>
    <row r="214" spans="4:60" x14ac:dyDescent="0.25">
      <c r="E214" s="50" t="s">
        <v>48</v>
      </c>
      <c r="F214" s="75">
        <f>MROUND('Base 2023'!F202*1.0567,"0,05")</f>
        <v>301.05</v>
      </c>
      <c r="G214" s="75">
        <f>MROUND('Base 2023'!G202*1.0567,"0,05")</f>
        <v>312</v>
      </c>
      <c r="H214" s="75">
        <f>MROUND('Base 2023'!H202*1.0567,"0,05")</f>
        <v>362.3</v>
      </c>
      <c r="I214" s="75">
        <f>MROUND('Base 2023'!I202*1.0567,"0,05")</f>
        <v>418.6</v>
      </c>
      <c r="J214" s="75">
        <f>MROUND('Base 2023'!J202*1.0567,"0,05")</f>
        <v>540.25</v>
      </c>
      <c r="K214" s="75">
        <f>MROUND('Base 2023'!K202*1.0567,"0,05")</f>
        <v>594.45000000000005</v>
      </c>
      <c r="L214" s="75">
        <f>MROUND('Base 2023'!L202*1.0567,"0,05")</f>
        <v>719.2</v>
      </c>
      <c r="P214" s="44" t="s">
        <v>94</v>
      </c>
      <c r="Q214" s="45">
        <f t="shared" ref="Q214:W214" si="38">MROUND(Q202*1.0567,"0,05")</f>
        <v>230.60000000000002</v>
      </c>
      <c r="R214" s="45">
        <f t="shared" si="38"/>
        <v>274.75</v>
      </c>
      <c r="S214" s="45">
        <f t="shared" si="38"/>
        <v>305.15000000000003</v>
      </c>
      <c r="T214" s="45">
        <f t="shared" si="38"/>
        <v>320.60000000000002</v>
      </c>
      <c r="U214" s="45">
        <f t="shared" si="38"/>
        <v>413.70000000000005</v>
      </c>
      <c r="V214" s="45">
        <f t="shared" si="38"/>
        <v>455.3</v>
      </c>
      <c r="W214" s="45">
        <f t="shared" si="38"/>
        <v>550.75</v>
      </c>
    </row>
    <row r="215" spans="4:60" x14ac:dyDescent="0.25">
      <c r="E215" s="50" t="s">
        <v>50</v>
      </c>
      <c r="F215" s="75">
        <f>MROUND('Base 2023'!F203*1.0567,"0,05")</f>
        <v>325.60000000000002</v>
      </c>
      <c r="G215" s="75">
        <f>MROUND('Base 2023'!G203*1.0567,"0,05")</f>
        <v>341.05</v>
      </c>
      <c r="H215" s="75">
        <f>MROUND('Base 2023'!H203*1.0567,"0,05")</f>
        <v>393.55</v>
      </c>
      <c r="I215" s="75">
        <f>MROUND('Base 2023'!I203*1.0567,"0,05")</f>
        <v>452.15000000000003</v>
      </c>
      <c r="J215" s="75">
        <f>MROUND('Base 2023'!J203*1.0567,"0,05")</f>
        <v>583.85</v>
      </c>
      <c r="K215" s="75">
        <f>MROUND('Base 2023'!K203*1.0567,"0,05")</f>
        <v>642.55000000000007</v>
      </c>
      <c r="L215" s="75">
        <f>MROUND('Base 2023'!L203*1.0567,"0,05")</f>
        <v>777.35</v>
      </c>
      <c r="P215" s="44" t="s">
        <v>95</v>
      </c>
      <c r="Q215" s="45">
        <f t="shared" ref="Q215:W215" si="39">MROUND(Q203*1.0567,"0,05")</f>
        <v>240.85000000000002</v>
      </c>
      <c r="R215" s="45">
        <f t="shared" si="39"/>
        <v>287.05</v>
      </c>
      <c r="S215" s="45">
        <f t="shared" si="39"/>
        <v>318.8</v>
      </c>
      <c r="T215" s="45">
        <f t="shared" si="39"/>
        <v>334.90000000000003</v>
      </c>
      <c r="U215" s="45">
        <f t="shared" si="39"/>
        <v>432.15000000000003</v>
      </c>
      <c r="V215" s="45">
        <f t="shared" si="39"/>
        <v>475.5</v>
      </c>
      <c r="W215" s="45">
        <f t="shared" si="39"/>
        <v>575.35</v>
      </c>
    </row>
    <row r="216" spans="4:60" x14ac:dyDescent="0.25">
      <c r="E216" s="50" t="s">
        <v>52</v>
      </c>
      <c r="F216" s="75">
        <f>MROUND('Base 2023'!F204*1.0567,"0,05")</f>
        <v>350.20000000000005</v>
      </c>
      <c r="G216" s="75">
        <f>MROUND('Base 2023'!G204*1.0567,"0,05")</f>
        <v>370.1</v>
      </c>
      <c r="H216" s="75">
        <f>MROUND('Base 2023'!H204*1.0567,"0,05")</f>
        <v>424.90000000000003</v>
      </c>
      <c r="I216" s="75">
        <f>MROUND('Base 2023'!I204*1.0567,"0,05")</f>
        <v>485.70000000000005</v>
      </c>
      <c r="J216" s="75">
        <f>MROUND('Base 2023'!J204*1.0567,"0,05")</f>
        <v>627.40000000000009</v>
      </c>
      <c r="K216" s="75">
        <f>MROUND('Base 2023'!K204*1.0567,"0,05")</f>
        <v>690.6</v>
      </c>
      <c r="L216" s="75">
        <f>MROUND('Base 2023'!L204*1.0567,"0,05")</f>
        <v>835.5</v>
      </c>
      <c r="P216" s="44" t="s">
        <v>96</v>
      </c>
      <c r="Q216" s="45">
        <f t="shared" ref="Q216:W216" si="40">MROUND(Q204*1.0567,"0,05")</f>
        <v>258.8</v>
      </c>
      <c r="R216" s="45">
        <f t="shared" si="40"/>
        <v>308.3</v>
      </c>
      <c r="S216" s="45">
        <f t="shared" si="40"/>
        <v>342.25</v>
      </c>
      <c r="T216" s="45">
        <f t="shared" si="40"/>
        <v>360.6</v>
      </c>
      <c r="U216" s="45">
        <f t="shared" si="40"/>
        <v>463.45000000000005</v>
      </c>
      <c r="V216" s="45">
        <f t="shared" si="40"/>
        <v>510.15000000000003</v>
      </c>
      <c r="W216" s="45">
        <f t="shared" si="40"/>
        <v>617.80000000000007</v>
      </c>
    </row>
    <row r="217" spans="4:60" x14ac:dyDescent="0.25">
      <c r="E217" s="50" t="s">
        <v>54</v>
      </c>
      <c r="F217" s="75">
        <f>MROUND('Base 2023'!F205*1.0567,"0,05")</f>
        <v>24.55</v>
      </c>
      <c r="G217" s="75">
        <f>MROUND('Base 2023'!G205*1.0567,"0,05")</f>
        <v>29.05</v>
      </c>
      <c r="H217" s="75">
        <f>MROUND('Base 2023'!H205*1.0567,"0,05")</f>
        <v>31.3</v>
      </c>
      <c r="I217" s="75">
        <f>MROUND('Base 2023'!I205*1.0567,"0,05")</f>
        <v>33.550000000000004</v>
      </c>
      <c r="J217" s="75">
        <f>MROUND('Base 2023'!J205*1.0567,"0,05")</f>
        <v>43.6</v>
      </c>
      <c r="K217" s="75">
        <f>MROUND('Base 2023'!K205*1.0567,"0,05")</f>
        <v>48.1</v>
      </c>
      <c r="L217" s="75">
        <f>MROUND('Base 2023'!L205*1.0567,"0,05")</f>
        <v>58.1</v>
      </c>
      <c r="P217" s="44" t="s">
        <v>97</v>
      </c>
      <c r="Q217" s="45">
        <f t="shared" ref="Q217:W217" si="41">MROUND(Q205*1.0567,"0,05")</f>
        <v>276.65000000000003</v>
      </c>
      <c r="R217" s="45">
        <f t="shared" si="41"/>
        <v>329.55</v>
      </c>
      <c r="S217" s="45">
        <f t="shared" si="41"/>
        <v>365.8</v>
      </c>
      <c r="T217" s="45">
        <f t="shared" si="41"/>
        <v>386.35</v>
      </c>
      <c r="U217" s="45">
        <f t="shared" si="41"/>
        <v>494.75</v>
      </c>
      <c r="V217" s="45">
        <f t="shared" si="41"/>
        <v>544.85</v>
      </c>
      <c r="W217" s="45">
        <f t="shared" si="41"/>
        <v>660.30000000000007</v>
      </c>
    </row>
    <row r="218" spans="4:60" x14ac:dyDescent="0.25">
      <c r="M218"/>
      <c r="N218"/>
      <c r="O218"/>
      <c r="P218" s="44" t="s">
        <v>98</v>
      </c>
      <c r="Q218" s="45">
        <f t="shared" ref="Q218:W218" si="42">MROUND(Q206*1.0567,"0,05")</f>
        <v>17.900000000000002</v>
      </c>
      <c r="R218" s="45">
        <f t="shared" si="42"/>
        <v>21.25</v>
      </c>
      <c r="S218" s="45">
        <f t="shared" si="42"/>
        <v>23.450000000000003</v>
      </c>
      <c r="T218" s="45">
        <f t="shared" si="42"/>
        <v>25.75</v>
      </c>
      <c r="U218" s="45">
        <f t="shared" si="42"/>
        <v>31.3</v>
      </c>
      <c r="V218" s="45">
        <f t="shared" si="42"/>
        <v>34.65</v>
      </c>
      <c r="W218" s="45">
        <f t="shared" si="42"/>
        <v>42.5</v>
      </c>
      <c r="X218"/>
      <c r="Y218"/>
    </row>
    <row r="219" spans="4:60" x14ac:dyDescent="0.25">
      <c r="M219"/>
      <c r="N219"/>
      <c r="O219"/>
      <c r="P219"/>
      <c r="X219"/>
      <c r="Y219"/>
    </row>
    <row r="220" spans="4:60" x14ac:dyDescent="0.25">
      <c r="F220"/>
      <c r="G220"/>
      <c r="H220"/>
      <c r="I220"/>
      <c r="J220"/>
      <c r="K220"/>
      <c r="L220"/>
      <c r="M220"/>
      <c r="N220"/>
      <c r="O220"/>
      <c r="P220"/>
      <c r="X220"/>
      <c r="Y220"/>
    </row>
    <row r="221" spans="4:60" x14ac:dyDescent="0.25">
      <c r="F221"/>
      <c r="G221"/>
      <c r="H221"/>
      <c r="I221"/>
      <c r="J221"/>
      <c r="K221"/>
      <c r="L221"/>
      <c r="M221"/>
      <c r="N221"/>
      <c r="O221"/>
      <c r="P221"/>
      <c r="X221"/>
      <c r="Y221"/>
    </row>
    <row r="222" spans="4:60" x14ac:dyDescent="0.25">
      <c r="F222" s="76"/>
      <c r="G222"/>
      <c r="H222"/>
      <c r="I222"/>
      <c r="J222"/>
      <c r="K222"/>
      <c r="L222"/>
      <c r="M222"/>
      <c r="N222"/>
      <c r="O222"/>
      <c r="P222"/>
      <c r="X222"/>
      <c r="Y222"/>
    </row>
    <row r="223" spans="4:60" x14ac:dyDescent="0.25">
      <c r="F223"/>
      <c r="G223"/>
      <c r="H223"/>
      <c r="I223"/>
      <c r="J223"/>
      <c r="K223"/>
      <c r="L223"/>
      <c r="M223"/>
      <c r="N223"/>
      <c r="O223"/>
      <c r="P223"/>
      <c r="X223"/>
      <c r="Y223"/>
    </row>
    <row r="224" spans="4:60" x14ac:dyDescent="0.25">
      <c r="F224"/>
      <c r="G224"/>
      <c r="H224"/>
      <c r="I224"/>
      <c r="J224"/>
      <c r="K224"/>
      <c r="L224"/>
      <c r="M224"/>
      <c r="N224"/>
      <c r="O224"/>
      <c r="P224"/>
      <c r="X224"/>
      <c r="Y224"/>
    </row>
    <row r="225" spans="6:25" x14ac:dyDescent="0.25">
      <c r="F225"/>
      <c r="G225"/>
      <c r="H225"/>
      <c r="I225"/>
      <c r="J225"/>
      <c r="K225"/>
      <c r="L225"/>
      <c r="M225"/>
      <c r="N225"/>
      <c r="O225"/>
      <c r="P225"/>
      <c r="X225"/>
      <c r="Y225"/>
    </row>
    <row r="226" spans="6:25" x14ac:dyDescent="0.25">
      <c r="F226"/>
      <c r="G226"/>
      <c r="H226"/>
      <c r="I226"/>
      <c r="J226"/>
      <c r="K226"/>
      <c r="L226"/>
      <c r="M226"/>
      <c r="N226"/>
      <c r="O226"/>
      <c r="P226"/>
      <c r="X226"/>
      <c r="Y226"/>
    </row>
    <row r="227" spans="6:25" x14ac:dyDescent="0.25">
      <c r="F227"/>
      <c r="G227"/>
      <c r="H227"/>
      <c r="I227"/>
      <c r="J227"/>
      <c r="K227"/>
      <c r="L227"/>
      <c r="M227"/>
      <c r="N227"/>
      <c r="O227"/>
      <c r="P227"/>
      <c r="X227"/>
      <c r="Y227"/>
    </row>
    <row r="228" spans="6:25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</row>
    <row r="229" spans="6:25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</row>
    <row r="230" spans="6:25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</row>
    <row r="231" spans="6:25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</row>
    <row r="232" spans="6:25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</row>
    <row r="233" spans="6:25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</row>
    <row r="234" spans="6:25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</row>
    <row r="235" spans="6:25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</row>
    <row r="236" spans="6:25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</row>
    <row r="237" spans="6:25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</row>
    <row r="238" spans="6:25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</row>
    <row r="239" spans="6:25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</row>
    <row r="240" spans="6:25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</row>
    <row r="241" spans="6:25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</row>
    <row r="242" spans="6:25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</row>
    <row r="243" spans="6:25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</row>
    <row r="244" spans="6:25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</row>
    <row r="245" spans="6:25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</row>
    <row r="246" spans="6:25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</row>
    <row r="247" spans="6:25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</row>
    <row r="248" spans="6:25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</row>
    <row r="249" spans="6:25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</row>
    <row r="250" spans="6:25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</row>
    <row r="251" spans="6:25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</row>
    <row r="252" spans="6:25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</row>
    <row r="253" spans="6:25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</row>
    <row r="254" spans="6:25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</row>
    <row r="255" spans="6:25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</row>
    <row r="256" spans="6:25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</row>
    <row r="257" spans="6:25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</row>
    <row r="258" spans="6:25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</row>
    <row r="259" spans="6:25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</row>
    <row r="260" spans="6:25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</row>
    <row r="261" spans="6:25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</row>
    <row r="262" spans="6:25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</row>
    <row r="263" spans="6:25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</row>
    <row r="264" spans="6:25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</row>
    <row r="265" spans="6:25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</row>
    <row r="266" spans="6:25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</row>
    <row r="267" spans="6:25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</row>
    <row r="268" spans="6:25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</row>
    <row r="269" spans="6:25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</row>
    <row r="270" spans="6:25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</row>
    <row r="271" spans="6:25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</row>
    <row r="272" spans="6:25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</row>
    <row r="273" spans="6:25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</row>
    <row r="274" spans="6:25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</row>
    <row r="275" spans="6:25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</row>
    <row r="276" spans="6:25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</row>
    <row r="277" spans="6:25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</row>
    <row r="278" spans="6:25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</row>
    <row r="279" spans="6:25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</row>
    <row r="280" spans="6:25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</row>
    <row r="281" spans="6:25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</row>
    <row r="282" spans="6:25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</row>
    <row r="283" spans="6:25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</row>
    <row r="284" spans="6:25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</row>
    <row r="285" spans="6:25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</row>
    <row r="286" spans="6:25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</row>
    <row r="287" spans="6:25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</row>
    <row r="288" spans="6:25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</row>
    <row r="289" spans="6:25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</row>
    <row r="290" spans="6:25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</row>
    <row r="291" spans="6:25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</row>
    <row r="292" spans="6:25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</row>
    <row r="293" spans="6:25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</row>
    <row r="294" spans="6:25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</row>
    <row r="295" spans="6:25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</row>
    <row r="296" spans="6:25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</row>
    <row r="297" spans="6:25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</row>
    <row r="298" spans="6:25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</row>
    <row r="299" spans="6:25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</row>
    <row r="300" spans="6:25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</row>
  </sheetData>
  <sheetProtection selectLockedCells="1" selectUnlockedCells="1"/>
  <mergeCells count="9">
    <mergeCell ref="BE1:BH1"/>
    <mergeCell ref="BJ1:BS1"/>
    <mergeCell ref="BU1:CD1"/>
    <mergeCell ref="C1:L1"/>
    <mergeCell ref="N1:W1"/>
    <mergeCell ref="Y1:AH1"/>
    <mergeCell ref="AJ1:AS1"/>
    <mergeCell ref="AU1:AX1"/>
    <mergeCell ref="AZ1:B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6:X25"/>
  <sheetViews>
    <sheetView showGridLines="0" workbookViewId="0">
      <selection activeCell="S13" sqref="S13:X13"/>
    </sheetView>
  </sheetViews>
  <sheetFormatPr defaultRowHeight="15" x14ac:dyDescent="0.25"/>
  <cols>
    <col min="2" max="2" width="27.140625" customWidth="1"/>
    <col min="3" max="3" width="12" bestFit="1" customWidth="1"/>
    <col min="4" max="4" width="11.42578125" bestFit="1" customWidth="1"/>
    <col min="5" max="5" width="15.28515625" bestFit="1" customWidth="1"/>
    <col min="6" max="6" width="19.7109375" bestFit="1" customWidth="1"/>
    <col min="7" max="7" width="18.42578125" bestFit="1" customWidth="1"/>
    <col min="8" max="8" width="11.85546875" customWidth="1"/>
    <col min="9" max="9" width="10.85546875" style="90" customWidth="1"/>
    <col min="10" max="10" width="19.5703125" customWidth="1"/>
    <col min="11" max="11" width="12" bestFit="1" customWidth="1"/>
    <col min="12" max="12" width="11.85546875" customWidth="1"/>
    <col min="13" max="13" width="15.28515625" bestFit="1" customWidth="1"/>
    <col min="14" max="14" width="19.7109375" bestFit="1" customWidth="1"/>
    <col min="15" max="15" width="18.42578125" bestFit="1" customWidth="1"/>
    <col min="16" max="16" width="10" customWidth="1"/>
    <col min="17" max="17" width="8.5703125" customWidth="1"/>
    <col min="18" max="18" width="21.42578125" customWidth="1"/>
    <col min="19" max="19" width="12" bestFit="1" customWidth="1"/>
    <col min="20" max="20" width="12" customWidth="1"/>
    <col min="21" max="21" width="15.28515625" bestFit="1" customWidth="1"/>
    <col min="22" max="22" width="19.7109375" bestFit="1" customWidth="1"/>
    <col min="23" max="23" width="18.42578125" bestFit="1" customWidth="1"/>
    <col min="24" max="24" width="8.85546875" bestFit="1" customWidth="1"/>
  </cols>
  <sheetData>
    <row r="6" spans="2:24" ht="16.5" customHeight="1" x14ac:dyDescent="0.25">
      <c r="B6" s="32" t="s">
        <v>4348</v>
      </c>
      <c r="C6" s="132" t="s">
        <v>33</v>
      </c>
      <c r="D6" s="27"/>
      <c r="E6" s="27"/>
      <c r="F6" s="27"/>
      <c r="G6" s="27"/>
      <c r="H6" s="27"/>
      <c r="I6" s="127"/>
      <c r="J6" s="32" t="s">
        <v>4348</v>
      </c>
      <c r="K6" s="132" t="s">
        <v>33</v>
      </c>
      <c r="R6" s="32" t="s">
        <v>4348</v>
      </c>
      <c r="S6" s="132" t="s">
        <v>33</v>
      </c>
    </row>
    <row r="8" spans="2:24" x14ac:dyDescent="0.25">
      <c r="B8" s="27"/>
      <c r="C8" s="27"/>
      <c r="D8" s="27"/>
      <c r="E8" s="27"/>
      <c r="F8" s="27"/>
      <c r="G8" s="27"/>
      <c r="H8" s="27"/>
      <c r="I8" s="1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2:24" x14ac:dyDescent="0.25">
      <c r="B9" s="185" t="s">
        <v>5</v>
      </c>
      <c r="C9" s="185"/>
      <c r="D9" s="125"/>
      <c r="E9" s="125"/>
      <c r="F9" s="125"/>
      <c r="I9" s="2"/>
      <c r="J9" s="185" t="s">
        <v>6</v>
      </c>
      <c r="K9" s="185"/>
      <c r="L9" s="125"/>
      <c r="M9" s="125"/>
      <c r="P9" s="125"/>
      <c r="Q9" s="125"/>
      <c r="R9" s="28" t="s">
        <v>7</v>
      </c>
      <c r="S9" s="28"/>
      <c r="T9" s="28"/>
      <c r="U9" s="28"/>
      <c r="V9" s="28"/>
      <c r="W9" s="28"/>
    </row>
    <row r="10" spans="2:24" x14ac:dyDescent="0.25">
      <c r="B10" s="186" t="str">
        <f>C6</f>
        <v>PLATINUM</v>
      </c>
      <c r="C10" s="186"/>
      <c r="D10" s="186"/>
      <c r="E10" s="186"/>
      <c r="F10" s="186"/>
      <c r="G10" s="186"/>
      <c r="H10" s="186"/>
      <c r="J10" s="186" t="str">
        <f>K6</f>
        <v>PLATINUM</v>
      </c>
      <c r="K10" s="186"/>
      <c r="L10" s="186"/>
      <c r="M10" s="186"/>
      <c r="N10" s="186"/>
      <c r="O10" s="186"/>
      <c r="P10" s="186"/>
      <c r="R10" s="186" t="str">
        <f>S6</f>
        <v>PLATINUM</v>
      </c>
      <c r="S10" s="186"/>
      <c r="T10" s="186"/>
      <c r="U10" s="186"/>
      <c r="V10" s="186"/>
      <c r="W10" s="186"/>
      <c r="X10" s="186"/>
    </row>
    <row r="11" spans="2:24" ht="13.5" customHeight="1" x14ac:dyDescent="0.25">
      <c r="B11" s="184"/>
      <c r="C11" s="184"/>
      <c r="D11" s="126"/>
      <c r="E11" s="126"/>
      <c r="F11" s="126"/>
      <c r="G11" s="142" t="s">
        <v>4349</v>
      </c>
      <c r="H11" s="143"/>
      <c r="J11" s="184"/>
      <c r="K11" s="184"/>
      <c r="L11" s="126"/>
      <c r="M11" s="126"/>
      <c r="N11" s="126"/>
      <c r="O11" s="142" t="s">
        <v>4349</v>
      </c>
      <c r="P11" s="143"/>
      <c r="R11" s="184"/>
      <c r="S11" s="184"/>
      <c r="T11" s="29"/>
      <c r="U11" s="29"/>
      <c r="V11" s="29"/>
      <c r="W11" s="142" t="s">
        <v>4349</v>
      </c>
    </row>
    <row r="12" spans="2:24" ht="15.75" thickBot="1" x14ac:dyDescent="0.3">
      <c r="B12" s="30" t="s">
        <v>4351</v>
      </c>
      <c r="C12" s="4"/>
      <c r="D12" s="4"/>
      <c r="E12" s="4"/>
      <c r="F12" s="4"/>
      <c r="J12" s="30" t="s">
        <v>4351</v>
      </c>
      <c r="K12" s="4"/>
      <c r="L12" s="4"/>
      <c r="M12" s="4"/>
      <c r="N12" s="4"/>
      <c r="P12" s="4"/>
      <c r="R12" s="30" t="s">
        <v>4351</v>
      </c>
      <c r="S12" s="4"/>
    </row>
    <row r="13" spans="2:24" ht="26.25" thickBot="1" x14ac:dyDescent="0.3">
      <c r="B13" s="39" t="s">
        <v>12</v>
      </c>
      <c r="C13" s="128" t="s">
        <v>4371</v>
      </c>
      <c r="D13" s="129" t="s">
        <v>4372</v>
      </c>
      <c r="E13" s="130" t="s">
        <v>4373</v>
      </c>
      <c r="F13" s="130" t="s">
        <v>4374</v>
      </c>
      <c r="G13" s="130" t="s">
        <v>4375</v>
      </c>
      <c r="H13" s="131" t="s">
        <v>4376</v>
      </c>
      <c r="J13" s="39" t="s">
        <v>12</v>
      </c>
      <c r="K13" s="128" t="s">
        <v>4371</v>
      </c>
      <c r="L13" s="129" t="s">
        <v>4372</v>
      </c>
      <c r="M13" s="130" t="s">
        <v>4373</v>
      </c>
      <c r="N13" s="130" t="s">
        <v>4374</v>
      </c>
      <c r="O13" s="130" t="s">
        <v>4375</v>
      </c>
      <c r="P13" s="131" t="s">
        <v>4376</v>
      </c>
      <c r="R13" s="39" t="s">
        <v>12</v>
      </c>
      <c r="S13" s="128" t="s">
        <v>4371</v>
      </c>
      <c r="T13" s="129" t="s">
        <v>4372</v>
      </c>
      <c r="U13" s="130" t="s">
        <v>4373</v>
      </c>
      <c r="V13" s="130" t="s">
        <v>4374</v>
      </c>
      <c r="W13" s="130" t="s">
        <v>4375</v>
      </c>
      <c r="X13" s="131" t="s">
        <v>4376</v>
      </c>
    </row>
    <row r="14" spans="2:24" x14ac:dyDescent="0.25">
      <c r="B14" s="37" t="s">
        <v>24</v>
      </c>
      <c r="C14" s="37" t="str">
        <f>VLOOKUP(CONCATENATE($B$9,$C$6,$B14),'BASE 2026'!$AV:$BD,4,0)</f>
        <v>37,69</v>
      </c>
      <c r="D14" s="37" t="str">
        <f>VLOOKUP(CONCATENATE($B$9,$C$6,$B14),'BASE 2026'!$AV:$BD,5,0)</f>
        <v>48,25</v>
      </c>
      <c r="E14" s="38" t="str">
        <f>VLOOKUP(CONCATENATE($B$9,$C$6,$B14),'BASE 2026'!$AV:$BD,6,0)</f>
        <v>46,14</v>
      </c>
      <c r="F14" s="37" t="str">
        <f>VLOOKUP(CONCATENATE($B$9,$C$6,$B14),'BASE 2026'!$AV:$BD,7,0)</f>
        <v>45,09</v>
      </c>
      <c r="G14" s="38" t="str">
        <f>VLOOKUP(CONCATENATE($B$9,$C$6,$B14),'BASE 2026'!$AV:$BD,8,0)</f>
        <v>39,81</v>
      </c>
      <c r="H14" s="38" t="str">
        <f>VLOOKUP(CONCATENATE($B$9,$C$6,$B14),'BASE 2026'!$AV:$BD,9,0)</f>
        <v>41,92</v>
      </c>
      <c r="J14" s="37" t="s">
        <v>22</v>
      </c>
      <c r="K14" s="37" t="str">
        <f>VLOOKUP(CONCATENATE($J$9,$K$6,$J14),'BASE 2026'!$BF:$BN,4,0)</f>
        <v>29,61</v>
      </c>
      <c r="L14" s="37" t="str">
        <f>VLOOKUP(CONCATENATE($J$9,$K$6,$J14),'BASE 2026'!$BF:$BN,5,0)</f>
        <v>37,90</v>
      </c>
      <c r="M14" s="38" t="str">
        <f>VLOOKUP(CONCATENATE($J$9,$K$6,$J14),'BASE 2026'!$BF:$BN,6,0)</f>
        <v>36,24</v>
      </c>
      <c r="N14" s="37" t="str">
        <f>VLOOKUP(CONCATENATE($J$9,$K$6,$J14),'BASE 2026'!$BF:$BN,7,0)</f>
        <v>35,41</v>
      </c>
      <c r="O14" s="38" t="str">
        <f>VLOOKUP(CONCATENATE($J$9,$K$6,$J14),'BASE 2026'!$BF:$BN,8,0)</f>
        <v>31,27</v>
      </c>
      <c r="P14" s="38" t="str">
        <f>VLOOKUP(CONCATENATE($J$9,$K$6,$J14),'BASE 2026'!$BF:$BN,9,0)</f>
        <v>32,93</v>
      </c>
      <c r="R14" s="37" t="s">
        <v>2000</v>
      </c>
      <c r="S14" s="37" t="str">
        <f>VLOOKUP(CONCATENATE($R$9,$S$6,$R14),'BASE 2026'!$BP:$BX,4,0)</f>
        <v>18,89</v>
      </c>
      <c r="T14" s="37" t="str">
        <f>VLOOKUP(CONCATENATE($R$9,$S$6,$R14),'BASE 2026'!$BP:$BX,5,0)</f>
        <v>24,18</v>
      </c>
      <c r="U14" s="37" t="str">
        <f>VLOOKUP(CONCATENATE($R$9,$S$6,$R14),'BASE 2026'!$BP:$BX,6,0)</f>
        <v>23,13</v>
      </c>
      <c r="V14" s="37" t="str">
        <f>VLOOKUP(CONCATENATE($R$9,$S$6,$R14),'BASE 2026'!$BP:$BX,7,0)</f>
        <v>22,60</v>
      </c>
      <c r="W14" s="37" t="str">
        <f>VLOOKUP(CONCATENATE($R$9,$S$6,$R14),'BASE 2026'!$BP:$BX,8,0)</f>
        <v>19,95</v>
      </c>
      <c r="X14" s="37" t="str">
        <f>VLOOKUP(CONCATENATE($R$9,$S$6,$R14),'BASE 2026'!$BP:$BX,9,0)</f>
        <v>21,01</v>
      </c>
    </row>
    <row r="15" spans="2:24" x14ac:dyDescent="0.25">
      <c r="B15" s="12" t="s">
        <v>30</v>
      </c>
      <c r="C15" s="12" t="str">
        <f>VLOOKUP(CONCATENATE($B$9,$C$6,$B15),'BASE 2026'!$AV:$BD,4,0)</f>
        <v>39,34</v>
      </c>
      <c r="D15" s="12" t="str">
        <f>VLOOKUP(CONCATENATE($B$9,$C$6,$B15),'BASE 2026'!$AV:$BD,5,0)</f>
        <v>50,37</v>
      </c>
      <c r="E15" s="19" t="str">
        <f>VLOOKUP(CONCATENATE($B$9,$C$6,$B15),'BASE 2026'!$AV:$BD,6,0)</f>
        <v>48,16</v>
      </c>
      <c r="F15" s="12" t="str">
        <f>VLOOKUP(CONCATENATE($B$9,$C$6,$B15),'BASE 2026'!$AV:$BD,7,0)</f>
        <v>47,06</v>
      </c>
      <c r="G15" s="19" t="str">
        <f>VLOOKUP(CONCATENATE($B$9,$C$6,$B15),'BASE 2026'!$AV:$BD,8,0)</f>
        <v>41,55</v>
      </c>
      <c r="H15" s="19" t="str">
        <f>VLOOKUP(CONCATENATE($B$9,$C$6,$B15),'BASE 2026'!$AV:$BD,9,0)</f>
        <v>43,75</v>
      </c>
      <c r="J15" s="12" t="s">
        <v>28</v>
      </c>
      <c r="K15" s="12" t="str">
        <f>VLOOKUP(CONCATENATE($J$9,$K$6,$J15),'BASE 2026'!$BF:$BN,4,0)</f>
        <v>33,24</v>
      </c>
      <c r="L15" s="12" t="str">
        <f>VLOOKUP(CONCATENATE($J$9,$K$6,$J15),'BASE 2026'!$BF:$BN,5,0)</f>
        <v>42,55</v>
      </c>
      <c r="M15" s="19" t="str">
        <f>VLOOKUP(CONCATENATE($J$9,$K$6,$J15),'BASE 2026'!$BF:$BN,6,0)</f>
        <v>40,69</v>
      </c>
      <c r="N15" s="12" t="str">
        <f>VLOOKUP(CONCATENATE($J$9,$K$6,$J15),'BASE 2026'!$BF:$BN,7,0)</f>
        <v>39,76</v>
      </c>
      <c r="O15" s="19" t="str">
        <f>VLOOKUP(CONCATENATE($J$9,$K$6,$J15),'BASE 2026'!$BF:$BN,8,0)</f>
        <v>35,10</v>
      </c>
      <c r="P15" s="19" t="str">
        <f>VLOOKUP(CONCATENATE($J$9,$K$6,$J15),'BASE 2026'!$BF:$BN,9,0)</f>
        <v>36,97</v>
      </c>
      <c r="R15" s="12" t="s">
        <v>2056</v>
      </c>
      <c r="S15" s="37" t="str">
        <f>VLOOKUP(CONCATENATE($R$9,$S$6,$R15),'BASE 2026'!$BP:$BX,4,0)</f>
        <v>27,99</v>
      </c>
      <c r="T15" s="37" t="str">
        <f>VLOOKUP(CONCATENATE($R$9,$S$6,$R15),'BASE 2026'!$BP:$BX,5,0)</f>
        <v>35,84</v>
      </c>
      <c r="U15" s="37" t="str">
        <f>VLOOKUP(CONCATENATE($R$9,$S$6,$R15),'BASE 2026'!$BP:$BX,6,0)</f>
        <v>34,27</v>
      </c>
      <c r="V15" s="37" t="str">
        <f>VLOOKUP(CONCATENATE($R$9,$S$6,$R15),'BASE 2026'!$BP:$BX,7,0)</f>
        <v>33,48</v>
      </c>
      <c r="W15" s="37" t="str">
        <f>VLOOKUP(CONCATENATE($R$9,$S$6,$R15),'BASE 2026'!$BP:$BX,8,0)</f>
        <v>29,56</v>
      </c>
      <c r="X15" s="37" t="str">
        <f>VLOOKUP(CONCATENATE($R$9,$S$6,$R15),'BASE 2026'!$BP:$BX,9,0)</f>
        <v>31,13</v>
      </c>
    </row>
    <row r="16" spans="2:24" x14ac:dyDescent="0.25">
      <c r="B16" s="37" t="s">
        <v>28</v>
      </c>
      <c r="C16" s="37" t="str">
        <f>VLOOKUP(CONCATENATE($B$9,$C$6,$B16),'BASE 2026'!$AV:$BD,4,0)</f>
        <v>43,48</v>
      </c>
      <c r="D16" s="37" t="str">
        <f>VLOOKUP(CONCATENATE($B$9,$C$6,$B16),'BASE 2026'!$AV:$BD,5,0)</f>
        <v>55,67</v>
      </c>
      <c r="E16" s="38" t="str">
        <f>VLOOKUP(CONCATENATE($B$9,$C$6,$B16),'BASE 2026'!$AV:$BD,6,0)</f>
        <v>53,23</v>
      </c>
      <c r="F16" s="37" t="str">
        <f>VLOOKUP(CONCATENATE($B$9,$C$6,$B16),'BASE 2026'!$AV:$BD,7,0)</f>
        <v>52,01</v>
      </c>
      <c r="G16" s="38" t="str">
        <f>VLOOKUP(CONCATENATE($B$9,$C$6,$B16),'BASE 2026'!$AV:$BD,8,0)</f>
        <v>45,92</v>
      </c>
      <c r="H16" s="38" t="str">
        <f>VLOOKUP(CONCATENATE($B$9,$C$6,$B16),'BASE 2026'!$AV:$BD,9,0)</f>
        <v>48,36</v>
      </c>
      <c r="J16" s="37" t="s">
        <v>34</v>
      </c>
      <c r="K16" s="37" t="str">
        <f>VLOOKUP(CONCATENATE($J$9,$K$6,$J16),'BASE 2026'!$BF:$BN,4,0)</f>
        <v>36,85</v>
      </c>
      <c r="L16" s="37" t="str">
        <f>VLOOKUP(CONCATENATE($J$9,$K$6,$J16),'BASE 2026'!$BF:$BN,5,0)</f>
        <v>47,18</v>
      </c>
      <c r="M16" s="38" t="str">
        <f>VLOOKUP(CONCATENATE($J$9,$K$6,$J16),'BASE 2026'!$BF:$BN,6,0)</f>
        <v>45,11</v>
      </c>
      <c r="N16" s="37" t="str">
        <f>VLOOKUP(CONCATENATE($J$9,$K$6,$J16),'BASE 2026'!$BF:$BN,7,0)</f>
        <v>44,08</v>
      </c>
      <c r="O16" s="38" t="str">
        <f>VLOOKUP(CONCATENATE($J$9,$K$6,$J16),'BASE 2026'!$BF:$BN,8,0)</f>
        <v>38,92</v>
      </c>
      <c r="P16" s="38" t="str">
        <f>VLOOKUP(CONCATENATE($J$9,$K$6,$J16),'BASE 2026'!$BF:$BN,9,0)</f>
        <v>40,98</v>
      </c>
      <c r="R16" s="37" t="s">
        <v>2109</v>
      </c>
      <c r="S16" s="37" t="str">
        <f>VLOOKUP(CONCATENATE($R$9,$S$6,$R16),'BASE 2026'!$BP:$BX,4,0)</f>
        <v>31,42</v>
      </c>
      <c r="T16" s="37" t="str">
        <f>VLOOKUP(CONCATENATE($R$9,$S$6,$R16),'BASE 2026'!$BP:$BX,5,0)</f>
        <v>40,22</v>
      </c>
      <c r="U16" s="37" t="str">
        <f>VLOOKUP(CONCATENATE($R$9,$S$6,$R16),'BASE 2026'!$BP:$BX,6,0)</f>
        <v>38,46</v>
      </c>
      <c r="V16" s="37" t="str">
        <f>VLOOKUP(CONCATENATE($R$9,$S$6,$R16),'BASE 2026'!$BP:$BX,7,0)</f>
        <v>37,58</v>
      </c>
      <c r="W16" s="37" t="str">
        <f>VLOOKUP(CONCATENATE($R$9,$S$6,$R16),'BASE 2026'!$BP:$BX,8,0)</f>
        <v>33,18</v>
      </c>
      <c r="X16" s="37" t="str">
        <f>VLOOKUP(CONCATENATE($R$9,$S$6,$R16),'BASE 2026'!$BP:$BX,9,0)</f>
        <v>34,94</v>
      </c>
    </row>
    <row r="17" spans="2:24" x14ac:dyDescent="0.25">
      <c r="B17" s="12" t="s">
        <v>34</v>
      </c>
      <c r="C17" s="12" t="str">
        <f>VLOOKUP(CONCATENATE($B$9,$C$6,$B17),'BASE 2026'!$AV:$BD,4,0)</f>
        <v>47,63</v>
      </c>
      <c r="D17" s="12" t="str">
        <f>VLOOKUP(CONCATENATE($B$9,$C$6,$B17),'BASE 2026'!$AV:$BD,5,0)</f>
        <v>60,97</v>
      </c>
      <c r="E17" s="19" t="str">
        <f>VLOOKUP(CONCATENATE($B$9,$C$6,$B17),'BASE 2026'!$AV:$BD,6,0)</f>
        <v>58,30</v>
      </c>
      <c r="F17" s="12" t="str">
        <f>VLOOKUP(CONCATENATE($B$9,$C$6,$B17),'BASE 2026'!$AV:$BD,7,0)</f>
        <v>56,96</v>
      </c>
      <c r="G17" s="19" t="str">
        <f>VLOOKUP(CONCATENATE($B$9,$C$6,$B17),'BASE 2026'!$AV:$BD,8,0)</f>
        <v>50,29</v>
      </c>
      <c r="H17" s="19" t="str">
        <f>VLOOKUP(CONCATENATE($B$9,$C$6,$B17),'BASE 2026'!$AV:$BD,9,0)</f>
        <v>52,96</v>
      </c>
      <c r="J17" s="12" t="s">
        <v>38</v>
      </c>
      <c r="K17" s="12" t="str">
        <f>VLOOKUP(CONCATENATE($J$9,$K$6,$J17),'BASE 2026'!$BF:$BN,4,0)</f>
        <v>40,48</v>
      </c>
      <c r="L17" s="12" t="str">
        <f>VLOOKUP(CONCATENATE($J$9,$K$6,$J17),'BASE 2026'!$BF:$BN,5,0)</f>
        <v>51,82</v>
      </c>
      <c r="M17" s="19" t="str">
        <f>VLOOKUP(CONCATENATE($J$9,$K$6,$J17),'BASE 2026'!$BF:$BN,6,0)</f>
        <v>49,55</v>
      </c>
      <c r="N17" s="12" t="str">
        <f>VLOOKUP(CONCATENATE($J$9,$K$6,$J17),'BASE 2026'!$BF:$BN,7,0)</f>
        <v>48,42</v>
      </c>
      <c r="O17" s="19" t="str">
        <f>VLOOKUP(CONCATENATE($J$9,$K$6,$J17),'BASE 2026'!$BF:$BN,8,0)</f>
        <v>42,75</v>
      </c>
      <c r="P17" s="19" t="str">
        <f>VLOOKUP(CONCATENATE($J$9,$K$6,$J17),'BASE 2026'!$BF:$BN,9,0)</f>
        <v>45,01</v>
      </c>
      <c r="R17" s="12" t="s">
        <v>2157</v>
      </c>
      <c r="S17" s="37" t="str">
        <f>VLOOKUP(CONCATENATE($R$9,$S$6,$R17),'BASE 2026'!$BP:$BX,4,0)</f>
        <v>34,84</v>
      </c>
      <c r="T17" s="37" t="str">
        <f>VLOOKUP(CONCATENATE($R$9,$S$6,$R17),'BASE 2026'!$BP:$BX,5,0)</f>
        <v>44,60</v>
      </c>
      <c r="U17" s="37" t="str">
        <f>VLOOKUP(CONCATENATE($R$9,$S$6,$R17),'BASE 2026'!$BP:$BX,6,0)</f>
        <v>42,65</v>
      </c>
      <c r="V17" s="37" t="str">
        <f>VLOOKUP(CONCATENATE($R$9,$S$6,$R17),'BASE 2026'!$BP:$BX,7,0)</f>
        <v>41,67</v>
      </c>
      <c r="W17" s="37" t="str">
        <f>VLOOKUP(CONCATENATE($R$9,$S$6,$R17),'BASE 2026'!$BP:$BX,8,0)</f>
        <v>36,79</v>
      </c>
      <c r="X17" s="37" t="str">
        <f>VLOOKUP(CONCATENATE($R$9,$S$6,$R17),'BASE 2026'!$BP:$BX,9,0)</f>
        <v>38,74</v>
      </c>
    </row>
    <row r="18" spans="2:24" x14ac:dyDescent="0.25">
      <c r="B18" s="37" t="s">
        <v>38</v>
      </c>
      <c r="C18" s="37" t="str">
        <f>VLOOKUP(CONCATENATE($B$9,$C$6,$B18),'BASE 2026'!$AV:$BD,4,0)</f>
        <v>51,77</v>
      </c>
      <c r="D18" s="37" t="str">
        <f>VLOOKUP(CONCATENATE($B$9,$C$6,$B18),'BASE 2026'!$AV:$BD,5,0)</f>
        <v>66,27</v>
      </c>
      <c r="E18" s="38" t="str">
        <f>VLOOKUP(CONCATENATE($B$9,$C$6,$B18),'BASE 2026'!$AV:$BD,6,0)</f>
        <v>63,37</v>
      </c>
      <c r="F18" s="37" t="str">
        <f>VLOOKUP(CONCATENATE($B$9,$C$6,$B18),'BASE 2026'!$AV:$BD,7,0)</f>
        <v>61,92</v>
      </c>
      <c r="G18" s="38" t="str">
        <f>VLOOKUP(CONCATENATE($B$9,$C$6,$B18),'BASE 2026'!$AV:$BD,8,0)</f>
        <v>54,67</v>
      </c>
      <c r="H18" s="38" t="str">
        <f>VLOOKUP(CONCATENATE($B$9,$C$6,$B18),'BASE 2026'!$AV:$BD,9,0)</f>
        <v>57,57</v>
      </c>
      <c r="J18" s="37" t="s">
        <v>42</v>
      </c>
      <c r="K18" s="37" t="str">
        <f>VLOOKUP(CONCATENATE($J$9,$K$6,$J18),'BASE 2026'!$BF:$BN,4,0)</f>
        <v>44,10</v>
      </c>
      <c r="L18" s="37" t="str">
        <f>VLOOKUP(CONCATENATE($J$9,$K$6,$J18),'BASE 2026'!$BF:$BN,5,0)</f>
        <v>56,46</v>
      </c>
      <c r="M18" s="38" t="str">
        <f>VLOOKUP(CONCATENATE($J$9,$K$6,$J18),'BASE 2026'!$BF:$BN,6,0)</f>
        <v>53,98</v>
      </c>
      <c r="N18" s="37" t="str">
        <f>VLOOKUP(CONCATENATE($J$9,$K$6,$J18),'BASE 2026'!$BF:$BN,7,0)</f>
        <v>52,75</v>
      </c>
      <c r="O18" s="38" t="str">
        <f>VLOOKUP(CONCATENATE($J$9,$K$6,$J18),'BASE 2026'!$BF:$BN,8,0)</f>
        <v>46,57</v>
      </c>
      <c r="P18" s="38" t="str">
        <f>VLOOKUP(CONCATENATE($J$9,$K$6,$J18),'BASE 2026'!$BF:$BN,9,0)</f>
        <v>49,04</v>
      </c>
      <c r="R18" s="37" t="s">
        <v>2200</v>
      </c>
      <c r="S18" s="37" t="str">
        <f>VLOOKUP(CONCATENATE($R$9,$S$6,$R18),'BASE 2026'!$BP:$BX,4,0)</f>
        <v>38,26</v>
      </c>
      <c r="T18" s="37" t="str">
        <f>VLOOKUP(CONCATENATE($R$9,$S$6,$R18),'BASE 2026'!$BP:$BX,5,0)</f>
        <v>48,98</v>
      </c>
      <c r="U18" s="37" t="str">
        <f>VLOOKUP(CONCATENATE($R$9,$S$6,$R18),'BASE 2026'!$BP:$BX,6,0)</f>
        <v>46,84</v>
      </c>
      <c r="V18" s="37" t="str">
        <f>VLOOKUP(CONCATENATE($R$9,$S$6,$R18),'BASE 2026'!$BP:$BX,7,0)</f>
        <v>45,77</v>
      </c>
      <c r="W18" s="37" t="str">
        <f>VLOOKUP(CONCATENATE($R$9,$S$6,$R18),'BASE 2026'!$BP:$BX,8,0)</f>
        <v>40,41</v>
      </c>
      <c r="X18" s="37" t="str">
        <f>VLOOKUP(CONCATENATE($R$9,$S$6,$R18),'BASE 2026'!$BP:$BX,9,0)</f>
        <v>42,55</v>
      </c>
    </row>
    <row r="19" spans="2:24" x14ac:dyDescent="0.25">
      <c r="B19" s="12" t="s">
        <v>42</v>
      </c>
      <c r="C19" s="12" t="str">
        <f>VLOOKUP(CONCATENATE($B$9,$C$6,$B19),'BASE 2026'!$AV:$BD,4,0)</f>
        <v>55,91</v>
      </c>
      <c r="D19" s="12" t="str">
        <f>VLOOKUP(CONCATENATE($B$9,$C$6,$B19),'BASE 2026'!$AV:$BD,5,0)</f>
        <v>71,57</v>
      </c>
      <c r="E19" s="19" t="str">
        <f>VLOOKUP(CONCATENATE($B$9,$C$6,$B19),'BASE 2026'!$AV:$BD,6,0)</f>
        <v>68,44</v>
      </c>
      <c r="F19" s="12" t="str">
        <f>VLOOKUP(CONCATENATE($B$9,$C$6,$B19),'BASE 2026'!$AV:$BD,7,0)</f>
        <v>66,87</v>
      </c>
      <c r="G19" s="19" t="str">
        <f>VLOOKUP(CONCATENATE($B$9,$C$6,$B19),'BASE 2026'!$AV:$BD,8,0)</f>
        <v>59,04</v>
      </c>
      <c r="H19" s="19" t="str">
        <f>VLOOKUP(CONCATENATE($B$9,$C$6,$B19),'BASE 2026'!$AV:$BD,9,0)</f>
        <v>62,17</v>
      </c>
      <c r="J19" s="12" t="s">
        <v>44</v>
      </c>
      <c r="K19" s="12" t="str">
        <f>VLOOKUP(CONCATENATE($J$9,$K$6,$J19),'BASE 2026'!$BF:$BN,4,0)</f>
        <v>47,73</v>
      </c>
      <c r="L19" s="12" t="str">
        <f>VLOOKUP(CONCATENATE($J$9,$K$6,$J19),'BASE 2026'!$BF:$BN,5,0)</f>
        <v>61,10</v>
      </c>
      <c r="M19" s="19" t="str">
        <f>VLOOKUP(CONCATENATE($J$9,$K$6,$J19),'BASE 2026'!$BF:$BN,6,0)</f>
        <v>58,43</v>
      </c>
      <c r="N19" s="12" t="str">
        <f>VLOOKUP(CONCATENATE($J$9,$K$6,$J19),'BASE 2026'!$BF:$BN,7,0)</f>
        <v>57,09</v>
      </c>
      <c r="O19" s="19" t="str">
        <f>VLOOKUP(CONCATENATE($J$9,$K$6,$J19),'BASE 2026'!$BF:$BN,8,0)</f>
        <v>50,41</v>
      </c>
      <c r="P19" s="19" t="str">
        <f>VLOOKUP(CONCATENATE($J$9,$K$6,$J19),'BASE 2026'!$BF:$BN,9,0)</f>
        <v>53,08</v>
      </c>
      <c r="R19" s="12" t="s">
        <v>2238</v>
      </c>
      <c r="S19" s="37" t="str">
        <f>VLOOKUP(CONCATENATE($R$9,$S$6,$R19),'BASE 2026'!$BP:$BX,4,0)</f>
        <v>41,69</v>
      </c>
      <c r="T19" s="37" t="str">
        <f>VLOOKUP(CONCATENATE($R$9,$S$6,$R19),'BASE 2026'!$BP:$BX,5,0)</f>
        <v>53,37</v>
      </c>
      <c r="U19" s="37" t="str">
        <f>VLOOKUP(CONCATENATE($R$9,$S$6,$R19),'BASE 2026'!$BP:$BX,6,0)</f>
        <v>51,04</v>
      </c>
      <c r="V19" s="37" t="str">
        <f>VLOOKUP(CONCATENATE($R$9,$S$6,$R19),'BASE 2026'!$BP:$BX,7,0)</f>
        <v>49,87</v>
      </c>
      <c r="W19" s="37" t="str">
        <f>VLOOKUP(CONCATENATE($R$9,$S$6,$R19),'BASE 2026'!$BP:$BX,8,0)</f>
        <v>44,03</v>
      </c>
      <c r="X19" s="37" t="str">
        <f>VLOOKUP(CONCATENATE($R$9,$S$6,$R19),'BASE 2026'!$BP:$BX,9,0)</f>
        <v>46,36</v>
      </c>
    </row>
    <row r="20" spans="2:24" x14ac:dyDescent="0.25">
      <c r="B20" s="37" t="s">
        <v>44</v>
      </c>
      <c r="C20" s="37" t="str">
        <f>VLOOKUP(CONCATENATE($B$9,$C$6,$B20),'BASE 2026'!$AV:$BD,4,0)</f>
        <v>60,06</v>
      </c>
      <c r="D20" s="37" t="str">
        <f>VLOOKUP(CONCATENATE($B$9,$C$6,$B20),'BASE 2026'!$AV:$BD,5,0)</f>
        <v>76,89</v>
      </c>
      <c r="E20" s="38" t="str">
        <f>VLOOKUP(CONCATENATE($B$9,$C$6,$B20),'BASE 2026'!$AV:$BD,6,0)</f>
        <v>73,53</v>
      </c>
      <c r="F20" s="37" t="str">
        <f>VLOOKUP(CONCATENATE($B$9,$C$6,$B20),'BASE 2026'!$AV:$BD,7,0)</f>
        <v>71,84</v>
      </c>
      <c r="G20" s="38" t="str">
        <f>VLOOKUP(CONCATENATE($B$9,$C$6,$B20),'BASE 2026'!$AV:$BD,8,0)</f>
        <v>63,43</v>
      </c>
      <c r="H20" s="38" t="str">
        <f>VLOOKUP(CONCATENATE($B$9,$C$6,$B20),'BASE 2026'!$AV:$BD,9,0)</f>
        <v>66,80</v>
      </c>
      <c r="J20" s="37" t="s">
        <v>46</v>
      </c>
      <c r="K20" s="37" t="str">
        <f>VLOOKUP(CONCATENATE($J$9,$K$6,$J20),'BASE 2026'!$BF:$BN,4,0)</f>
        <v>51,36</v>
      </c>
      <c r="L20" s="37" t="str">
        <f>VLOOKUP(CONCATENATE($J$9,$K$6,$J20),'BASE 2026'!$BF:$BN,5,0)</f>
        <v>65,74</v>
      </c>
      <c r="M20" s="38" t="str">
        <f>VLOOKUP(CONCATENATE($J$9,$K$6,$J20),'BASE 2026'!$BF:$BN,6,0)</f>
        <v>62,87</v>
      </c>
      <c r="N20" s="37" t="str">
        <f>VLOOKUP(CONCATENATE($J$9,$K$6,$J20),'BASE 2026'!$BF:$BN,7,0)</f>
        <v>61,43</v>
      </c>
      <c r="O20" s="38" t="str">
        <f>VLOOKUP(CONCATENATE($J$9,$K$6,$J20),'BASE 2026'!$BF:$BN,8,0)</f>
        <v>54,23</v>
      </c>
      <c r="P20" s="38" t="str">
        <f>VLOOKUP(CONCATENATE($J$9,$K$6,$J20),'BASE 2026'!$BF:$BN,9,0)</f>
        <v>57,11</v>
      </c>
      <c r="R20" s="37" t="s">
        <v>2274</v>
      </c>
      <c r="S20" s="37" t="str">
        <f>VLOOKUP(CONCATENATE($R$9,$S$6,$R20),'BASE 2026'!$BP:$BX,4,0)</f>
        <v>45,12</v>
      </c>
      <c r="T20" s="37" t="str">
        <f>VLOOKUP(CONCATENATE($R$9,$S$6,$R20),'BASE 2026'!$BP:$BX,5,0)</f>
        <v>57,76</v>
      </c>
      <c r="U20" s="37" t="str">
        <f>VLOOKUP(CONCATENATE($R$9,$S$6,$R20),'BASE 2026'!$BP:$BX,6,0)</f>
        <v>55,23</v>
      </c>
      <c r="V20" s="37" t="str">
        <f>VLOOKUP(CONCATENATE($R$9,$S$6,$R20),'BASE 2026'!$BP:$BX,7,0)</f>
        <v>53,97</v>
      </c>
      <c r="W20" s="37" t="str">
        <f>VLOOKUP(CONCATENATE($R$9,$S$6,$R20),'BASE 2026'!$BP:$BX,8,0)</f>
        <v>47,65</v>
      </c>
      <c r="X20" s="37" t="str">
        <f>VLOOKUP(CONCATENATE($R$9,$S$6,$R20),'BASE 2026'!$BP:$BX,9,0)</f>
        <v>50,17</v>
      </c>
    </row>
    <row r="21" spans="2:24" x14ac:dyDescent="0.25">
      <c r="B21" s="12" t="s">
        <v>46</v>
      </c>
      <c r="C21" s="12" t="str">
        <f>VLOOKUP(CONCATENATE($B$9,$C$6,$B21),'BASE 2026'!$AV:$BD,4,0)</f>
        <v>64,20</v>
      </c>
      <c r="D21" s="12" t="str">
        <f>VLOOKUP(CONCATENATE($B$9,$C$6,$B21),'BASE 2026'!$AV:$BD,5,0)</f>
        <v>82,18</v>
      </c>
      <c r="E21" s="19" t="str">
        <f>VLOOKUP(CONCATENATE($B$9,$C$6,$B21),'BASE 2026'!$AV:$BD,6,0)</f>
        <v>78,58</v>
      </c>
      <c r="F21" s="12" t="str">
        <f>VLOOKUP(CONCATENATE($B$9,$C$6,$B21),'BASE 2026'!$AV:$BD,7,0)</f>
        <v>76,79</v>
      </c>
      <c r="G21" s="19" t="str">
        <f>VLOOKUP(CONCATENATE($B$9,$C$6,$B21),'BASE 2026'!$AV:$BD,8,0)</f>
        <v>67,79</v>
      </c>
      <c r="H21" s="19" t="str">
        <f>VLOOKUP(CONCATENATE($B$9,$C$6,$B21),'BASE 2026'!$AV:$BD,9,0)</f>
        <v>71,39</v>
      </c>
      <c r="J21" s="12" t="s">
        <v>48</v>
      </c>
      <c r="K21" s="12" t="str">
        <f>VLOOKUP(CONCATENATE($J$9,$K$6,$J21),'BASE 2026'!$BF:$BN,4,0)</f>
        <v>54,97</v>
      </c>
      <c r="L21" s="12" t="str">
        <f>VLOOKUP(CONCATENATE($J$9,$K$6,$J21),'BASE 2026'!$BF:$BN,5,0)</f>
        <v>70,37</v>
      </c>
      <c r="M21" s="19" t="str">
        <f>VLOOKUP(CONCATENATE($J$9,$K$6,$J21),'BASE 2026'!$BF:$BN,6,0)</f>
        <v>67,29</v>
      </c>
      <c r="N21" s="12" t="str">
        <f>VLOOKUP(CONCATENATE($J$9,$K$6,$J21),'BASE 2026'!$BF:$BN,7,0)</f>
        <v>65,75</v>
      </c>
      <c r="O21" s="19" t="str">
        <f>VLOOKUP(CONCATENATE($J$9,$K$6,$J21),'BASE 2026'!$BF:$BN,8,0)</f>
        <v>58,05</v>
      </c>
      <c r="P21" s="19" t="str">
        <f>VLOOKUP(CONCATENATE($J$9,$K$6,$J21),'BASE 2026'!$BF:$BN,9,0)</f>
        <v>61,13</v>
      </c>
      <c r="R21" s="12" t="s">
        <v>2312</v>
      </c>
      <c r="S21" s="37" t="str">
        <f>VLOOKUP(CONCATENATE($R$9,$S$6,$R21),'BASE 2026'!$BP:$BX,4,0)</f>
        <v>48,54</v>
      </c>
      <c r="T21" s="37" t="str">
        <f>VLOOKUP(CONCATENATE($R$9,$S$6,$R21),'BASE 2026'!$BP:$BX,5,0)</f>
        <v>62,14</v>
      </c>
      <c r="U21" s="37" t="str">
        <f>VLOOKUP(CONCATENATE($R$9,$S$6,$R21),'BASE 2026'!$BP:$BX,6,0)</f>
        <v>59,42</v>
      </c>
      <c r="V21" s="37" t="str">
        <f>VLOOKUP(CONCATENATE($R$9,$S$6,$R21),'BASE 2026'!$BP:$BX,7,0)</f>
        <v>58,06</v>
      </c>
      <c r="W21" s="37" t="str">
        <f>VLOOKUP(CONCATENATE($R$9,$S$6,$R21),'BASE 2026'!$BP:$BX,8,0)</f>
        <v>51,26</v>
      </c>
      <c r="X21" s="37" t="str">
        <f>VLOOKUP(CONCATENATE($R$9,$S$6,$R21),'BASE 2026'!$BP:$BX,9,0)</f>
        <v>53,98</v>
      </c>
    </row>
    <row r="22" spans="2:24" x14ac:dyDescent="0.25">
      <c r="B22" s="37" t="s">
        <v>48</v>
      </c>
      <c r="C22" s="37" t="str">
        <f>VLOOKUP(CONCATENATE($B$9,$C$6,$B22),'BASE 2026'!$AV:$BD,4,0)</f>
        <v>68,34</v>
      </c>
      <c r="D22" s="37" t="str">
        <f>VLOOKUP(CONCATENATE($B$9,$C$6,$B22),'BASE 2026'!$AV:$BD,5,0)</f>
        <v>87,48</v>
      </c>
      <c r="E22" s="38" t="str">
        <f>VLOOKUP(CONCATENATE($B$9,$C$6,$B22),'BASE 2026'!$AV:$BD,6,0)</f>
        <v>83,65</v>
      </c>
      <c r="F22" s="37" t="str">
        <f>VLOOKUP(CONCATENATE($B$9,$C$6,$B22),'BASE 2026'!$AV:$BD,7,0)</f>
        <v>81,74</v>
      </c>
      <c r="G22" s="38" t="str">
        <f>VLOOKUP(CONCATENATE($B$9,$C$6,$B22),'BASE 2026'!$AV:$BD,8,0)</f>
        <v>72,17</v>
      </c>
      <c r="H22" s="38" t="str">
        <f>VLOOKUP(CONCATENATE($B$9,$C$6,$B22),'BASE 2026'!$AV:$BD,9,0)</f>
        <v>75,99</v>
      </c>
      <c r="J22" s="37" t="s">
        <v>50</v>
      </c>
      <c r="K22" s="37" t="str">
        <f>VLOOKUP(CONCATENATE($J$9,$K$6,$J22),'BASE 2026'!$BF:$BN,4,0)</f>
        <v>58,59</v>
      </c>
      <c r="L22" s="37" t="str">
        <f>VLOOKUP(CONCATENATE($J$9,$K$6,$J22),'BASE 2026'!$BF:$BN,5,0)</f>
        <v>75,01</v>
      </c>
      <c r="M22" s="38" t="str">
        <f>VLOOKUP(CONCATENATE($J$9,$K$6,$J22),'BASE 2026'!$BF:$BN,6,0)</f>
        <v>71,72</v>
      </c>
      <c r="N22" s="37" t="str">
        <f>VLOOKUP(CONCATENATE($J$9,$K$6,$J22),'BASE 2026'!$BF:$BN,7,0)</f>
        <v>70,08</v>
      </c>
      <c r="O22" s="38" t="str">
        <f>VLOOKUP(CONCATENATE($J$9,$K$6,$J22),'BASE 2026'!$BF:$BN,8,0)</f>
        <v>61,88</v>
      </c>
      <c r="P22" s="38" t="str">
        <f>VLOOKUP(CONCATENATE($J$9,$K$6,$J22),'BASE 2026'!$BF:$BN,9,0)</f>
        <v>65,16</v>
      </c>
      <c r="R22" s="37" t="s">
        <v>2347</v>
      </c>
      <c r="S22" s="37" t="str">
        <f>VLOOKUP(CONCATENATE($R$9,$S$6,$R22),'BASE 2026'!$BP:$BX,4,0)</f>
        <v>51,97</v>
      </c>
      <c r="T22" s="37" t="str">
        <f>VLOOKUP(CONCATENATE($R$9,$S$6,$R22),'BASE 2026'!$BP:$BX,5,0)</f>
        <v>66,53</v>
      </c>
      <c r="U22" s="37" t="str">
        <f>VLOOKUP(CONCATENATE($R$9,$S$6,$R22),'BASE 2026'!$BP:$BX,6,0)</f>
        <v>63,62</v>
      </c>
      <c r="V22" s="37" t="str">
        <f>VLOOKUP(CONCATENATE($R$9,$S$6,$R22),'BASE 2026'!$BP:$BX,7,0)</f>
        <v>62,16</v>
      </c>
      <c r="W22" s="37" t="str">
        <f>VLOOKUP(CONCATENATE($R$9,$S$6,$R22),'BASE 2026'!$BP:$BX,8,0)</f>
        <v>54,88</v>
      </c>
      <c r="X22" s="37" t="str">
        <f>VLOOKUP(CONCATENATE($R$9,$S$6,$R22),'BASE 2026'!$BP:$BX,9,0)</f>
        <v>57,79</v>
      </c>
    </row>
    <row r="23" spans="2:24" x14ac:dyDescent="0.25">
      <c r="B23" s="12" t="s">
        <v>50</v>
      </c>
      <c r="C23" s="12" t="str">
        <f>VLOOKUP(CONCATENATE($B$9,$C$6,$B23),'BASE 2026'!$AV:$BD,4,0)</f>
        <v>72,48</v>
      </c>
      <c r="D23" s="12" t="str">
        <f>VLOOKUP(CONCATENATE($B$9,$C$6,$B23),'BASE 2026'!$AV:$BD,5,0)</f>
        <v>92,78</v>
      </c>
      <c r="E23" s="19" t="str">
        <f>VLOOKUP(CONCATENATE($B$9,$C$6,$B23),'BASE 2026'!$AV:$BD,6,0)</f>
        <v>88,72</v>
      </c>
      <c r="F23" s="12" t="str">
        <f>VLOOKUP(CONCATENATE($B$9,$C$6,$B23),'BASE 2026'!$AV:$BD,7,0)</f>
        <v>86,69</v>
      </c>
      <c r="G23" s="19" t="str">
        <f>VLOOKUP(CONCATENATE($B$9,$C$6,$B23),'BASE 2026'!$AV:$BD,8,0)</f>
        <v>76,54</v>
      </c>
      <c r="H23" s="19" t="str">
        <f>VLOOKUP(CONCATENATE($B$9,$C$6,$B23),'BASE 2026'!$AV:$BD,9,0)</f>
        <v>80,60</v>
      </c>
      <c r="J23" s="12" t="s">
        <v>52</v>
      </c>
      <c r="K23" s="12" t="str">
        <f>VLOOKUP(CONCATENATE($J$9,$K$6,$J23),'BASE 2026'!$BF:$BN,4,0)</f>
        <v>62,22</v>
      </c>
      <c r="L23" s="12" t="str">
        <f>VLOOKUP(CONCATENATE($J$9,$K$6,$J23),'BASE 2026'!$BF:$BN,5,0)</f>
        <v>79,66</v>
      </c>
      <c r="M23" s="19" t="str">
        <f>VLOOKUP(CONCATENATE($J$9,$K$6,$J23),'BASE 2026'!$BF:$BN,6,0)</f>
        <v>76,17</v>
      </c>
      <c r="N23" s="12" t="str">
        <f>VLOOKUP(CONCATENATE($J$9,$K$6,$J23),'BASE 2026'!$BF:$BN,7,0)</f>
        <v>74,43</v>
      </c>
      <c r="O23" s="19" t="str">
        <f>VLOOKUP(CONCATENATE($J$9,$K$6,$J23),'BASE 2026'!$BF:$BN,8,0)</f>
        <v>65,71</v>
      </c>
      <c r="P23" s="19" t="str">
        <f>VLOOKUP(CONCATENATE($J$9,$K$6,$J23),'BASE 2026'!$BF:$BN,9,0)</f>
        <v>69,20</v>
      </c>
      <c r="R23" s="12" t="s">
        <v>96</v>
      </c>
      <c r="S23" s="37" t="str">
        <f>VLOOKUP(CONCATENATE($R$9,$S$6,$R23),'BASE 2026'!$BP:$BX,4,0)</f>
        <v>55,40</v>
      </c>
      <c r="T23" s="37" t="str">
        <f>VLOOKUP(CONCATENATE($R$9,$S$6,$R23),'BASE 2026'!$BP:$BX,5,0)</f>
        <v>70,92</v>
      </c>
      <c r="U23" s="37" t="str">
        <f>VLOOKUP(CONCATENATE($R$9,$S$6,$R23),'BASE 2026'!$BP:$BX,6,0)</f>
        <v>67,81</v>
      </c>
      <c r="V23" s="37" t="str">
        <f>VLOOKUP(CONCATENATE($R$9,$S$6,$R23),'BASE 2026'!$BP:$BX,7,0)</f>
        <v>66,26</v>
      </c>
      <c r="W23" s="37" t="str">
        <f>VLOOKUP(CONCATENATE($R$9,$S$6,$R23),'BASE 2026'!$BP:$BX,8,0)</f>
        <v>58,50</v>
      </c>
      <c r="X23" s="37" t="str">
        <f>VLOOKUP(CONCATENATE($R$9,$S$6,$R23),'BASE 2026'!$BP:$BX,9,0)</f>
        <v>61,61</v>
      </c>
    </row>
    <row r="24" spans="2:24" x14ac:dyDescent="0.25">
      <c r="B24" s="37" t="s">
        <v>52</v>
      </c>
      <c r="C24" s="37" t="str">
        <f>VLOOKUP(CONCATENATE($B$9,$C$6,$B24),'BASE 2026'!$AV:$BD,4,0)</f>
        <v>76,62</v>
      </c>
      <c r="D24" s="37" t="str">
        <f>VLOOKUP(CONCATENATE($B$9,$C$6,$B24),'BASE 2026'!$AV:$BD,5,0)</f>
        <v>98,08</v>
      </c>
      <c r="E24" s="38" t="str">
        <f>VLOOKUP(CONCATENATE($B$9,$C$6,$B24),'BASE 2026'!$AV:$BD,6,0)</f>
        <v>93,79</v>
      </c>
      <c r="F24" s="37" t="str">
        <f>VLOOKUP(CONCATENATE($B$9,$C$6,$B24),'BASE 2026'!$AV:$BD,7,0)</f>
        <v>91,64</v>
      </c>
      <c r="G24" s="38" t="str">
        <f>VLOOKUP(CONCATENATE($B$9,$C$6,$B24),'BASE 2026'!$AV:$BD,8,0)</f>
        <v>80,91</v>
      </c>
      <c r="H24" s="38" t="str">
        <f>VLOOKUP(CONCATENATE($B$9,$C$6,$B24),'BASE 2026'!$AV:$BD,9,0)</f>
        <v>85,20</v>
      </c>
      <c r="J24" s="137" t="s">
        <v>54</v>
      </c>
      <c r="K24" s="137" t="str">
        <f>VLOOKUP(CONCATENATE($J$9,$K$6,$J24),'BASE 2026'!$BF:$BN,4,0)</f>
        <v>3,62</v>
      </c>
      <c r="L24" s="137" t="str">
        <f>VLOOKUP(CONCATENATE($J$9,$K$6,$J24),'BASE 2026'!$BF:$BN,5,0)</f>
        <v>4,64</v>
      </c>
      <c r="M24" s="138" t="str">
        <f>VLOOKUP(CONCATENATE($J$9,$K$6,$J24),'BASE 2026'!$BF:$BN,6,0)</f>
        <v>4,43</v>
      </c>
      <c r="N24" s="137" t="str">
        <f>VLOOKUP(CONCATENATE($J$9,$K$6,$J24),'BASE 2026'!$BF:$BN,7,0)</f>
        <v>4,33</v>
      </c>
      <c r="O24" s="138" t="str">
        <f>VLOOKUP(CONCATENATE($J$9,$K$6,$J24),'BASE 2026'!$BF:$BN,8,0)</f>
        <v>3,83</v>
      </c>
      <c r="P24" s="138" t="str">
        <f>VLOOKUP(CONCATENATE($J$9,$K$6,$J24),'BASE 2026'!$BF:$BN,9,0)</f>
        <v>4,03</v>
      </c>
      <c r="R24" s="37" t="s">
        <v>97</v>
      </c>
      <c r="S24" s="37" t="str">
        <f>VLOOKUP(CONCATENATE($R$9,$S$6,$R24),'BASE 2026'!$BP:$BX,4,0)</f>
        <v>58,82</v>
      </c>
      <c r="T24" s="37" t="str">
        <f>VLOOKUP(CONCATENATE($R$9,$S$6,$R24),'BASE 2026'!$BP:$BX,5,0)</f>
        <v>75,29</v>
      </c>
      <c r="U24" s="37" t="str">
        <f>VLOOKUP(CONCATENATE($R$9,$S$6,$R24),'BASE 2026'!$BP:$BX,6,0)</f>
        <v>72,00</v>
      </c>
      <c r="V24" s="37" t="str">
        <f>VLOOKUP(CONCATENATE($R$9,$S$6,$R24),'BASE 2026'!$BP:$BX,7,0)</f>
        <v>70,35</v>
      </c>
      <c r="W24" s="37" t="str">
        <f>VLOOKUP(CONCATENATE($R$9,$S$6,$R24),'BASE 2026'!$BP:$BX,8,0)</f>
        <v>62,11</v>
      </c>
      <c r="X24" s="37" t="str">
        <f>VLOOKUP(CONCATENATE($R$9,$S$6,$R24),'BASE 2026'!$BP:$BX,9,0)</f>
        <v>65,41</v>
      </c>
    </row>
    <row r="25" spans="2:24" x14ac:dyDescent="0.25">
      <c r="B25" s="12" t="s">
        <v>54</v>
      </c>
      <c r="C25" s="12" t="str">
        <f>VLOOKUP(CONCATENATE($B$9,$C$6,$B25),'BASE 2026'!$AV:$BD,4,0)</f>
        <v>4,15</v>
      </c>
      <c r="D25" s="12" t="str">
        <f>VLOOKUP(CONCATENATE($B$9,$C$6,$B25),'BASE 2026'!$AV:$BD,5,0)</f>
        <v>5,31</v>
      </c>
      <c r="E25" s="19" t="str">
        <f>VLOOKUP(CONCATENATE($B$9,$C$6,$B25),'BASE 2026'!$AV:$BD,6,0)</f>
        <v>5,08</v>
      </c>
      <c r="F25" s="12" t="str">
        <f>VLOOKUP(CONCATENATE($B$9,$C$6,$B25),'BASE 2026'!$AV:$BD,7,0)</f>
        <v>4,96</v>
      </c>
      <c r="G25" s="19" t="str">
        <f>VLOOKUP(CONCATENATE($B$9,$C$6,$B25),'BASE 2026'!$AV:$BD,8,0)</f>
        <v>4,38</v>
      </c>
      <c r="H25" s="19" t="str">
        <f>VLOOKUP(CONCATENATE($B$9,$C$6,$B25),'BASE 2026'!$AV:$BD,9,0)</f>
        <v>4,61</v>
      </c>
      <c r="R25" s="137" t="s">
        <v>2420</v>
      </c>
      <c r="S25" s="137" t="str">
        <f>VLOOKUP(CONCATENATE($R$9,$S$6,$R25),'BASE 2026'!$BP:$BX,4,0)</f>
        <v>3,43</v>
      </c>
      <c r="T25" s="137" t="str">
        <f>VLOOKUP(CONCATENATE($R$9,$S$6,$R25),'BASE 2026'!$BP:$BX,5,0)</f>
        <v>4,39</v>
      </c>
      <c r="U25" s="137" t="str">
        <f>VLOOKUP(CONCATENATE($R$9,$S$6,$R25),'BASE 2026'!$BP:$BX,6,0)</f>
        <v>4,19</v>
      </c>
      <c r="V25" s="137" t="str">
        <f>VLOOKUP(CONCATENATE($R$9,$S$6,$R25),'BASE 2026'!$BP:$BX,7,0)</f>
        <v>4,10</v>
      </c>
      <c r="W25" s="137" t="str">
        <f>VLOOKUP(CONCATENATE($R$9,$S$6,$R25),'BASE 2026'!$BP:$BX,8,0)</f>
        <v>3,62</v>
      </c>
      <c r="X25" s="137" t="str">
        <f>VLOOKUP(CONCATENATE($R$9,$S$6,$R25),'BASE 2026'!$BP:$BX,9,0)</f>
        <v>3,81</v>
      </c>
    </row>
  </sheetData>
  <sheetProtection algorithmName="SHA-512" hashValue="XoJnkxeAimo929LfFQ7pPFHohQ+07Iz6j7B/hYNU6ScGMt4LNnNdpt4T1qNvaB3rNkGOXNOcEY3bM8rXBA2yOw==" saltValue="pcXG46bpFEYYv2k/4WrH5A==" spinCount="100000" sheet="1" objects="1" scenarios="1"/>
  <mergeCells count="8">
    <mergeCell ref="R11:S11"/>
    <mergeCell ref="B11:C11"/>
    <mergeCell ref="J11:K11"/>
    <mergeCell ref="J9:K9"/>
    <mergeCell ref="B9:C9"/>
    <mergeCell ref="B10:H10"/>
    <mergeCell ref="J10:P10"/>
    <mergeCell ref="R10:X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'BASE 2026'!$A$2:$A$16</xm:f>
          </x14:formula1>
          <xm:sqref>D6:G6</xm:sqref>
        </x14:dataValidation>
        <x14:dataValidation type="list" allowBlank="1" showInputMessage="1" showErrorMessage="1">
          <x14:formula1>
            <xm:f>'BASE 2026'!$A$2:$A$17</xm:f>
          </x14:formula1>
          <xm:sqref>L6:Q6</xm:sqref>
        </x14:dataValidation>
        <x14:dataValidation type="list" allowBlank="1" showInputMessage="1" showErrorMessage="1">
          <x14:formula1>
            <xm:f>'BASE 2026'!$A$3:$A$17</xm:f>
          </x14:formula1>
          <xm:sqref>S6</xm:sqref>
        </x14:dataValidation>
        <x14:dataValidation type="list" allowBlank="1" showInputMessage="1" showErrorMessage="1">
          <x14:formula1>
            <xm:f>'BASE 2026'!$A$3:$A$3</xm:f>
          </x14:formula1>
          <xm:sqref>K6 C6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6:J25"/>
  <sheetViews>
    <sheetView showGridLines="0" workbookViewId="0">
      <selection activeCell="C6" sqref="C6:D6"/>
    </sheetView>
  </sheetViews>
  <sheetFormatPr defaultRowHeight="15" x14ac:dyDescent="0.25"/>
  <cols>
    <col min="2" max="2" width="24.140625" customWidth="1"/>
    <col min="3" max="3" width="23.5703125" customWidth="1"/>
    <col min="4" max="4" width="10.85546875" customWidth="1"/>
    <col min="5" max="5" width="17.5703125" customWidth="1"/>
    <col min="6" max="6" width="23.5703125" customWidth="1"/>
    <col min="8" max="10" width="10.85546875" customWidth="1"/>
  </cols>
  <sheetData>
    <row r="6" spans="2:10" ht="16.5" customHeight="1" x14ac:dyDescent="0.25">
      <c r="B6" s="32" t="s">
        <v>4348</v>
      </c>
      <c r="C6" s="187" t="s">
        <v>33</v>
      </c>
      <c r="D6" s="187"/>
    </row>
    <row r="7" spans="2:10" x14ac:dyDescent="0.25">
      <c r="F7" s="3"/>
      <c r="G7" s="4"/>
    </row>
    <row r="8" spans="2:10" x14ac:dyDescent="0.25">
      <c r="B8" s="26"/>
      <c r="C8" s="26"/>
      <c r="D8" s="26"/>
      <c r="E8" s="26"/>
      <c r="F8" s="26"/>
      <c r="H8" s="26"/>
      <c r="I8" s="26"/>
      <c r="J8" s="26"/>
    </row>
    <row r="9" spans="2:10" x14ac:dyDescent="0.25">
      <c r="B9" s="27"/>
      <c r="C9" s="27"/>
      <c r="D9" s="27"/>
    </row>
    <row r="10" spans="2:10" x14ac:dyDescent="0.25">
      <c r="B10" s="185" t="s">
        <v>1184</v>
      </c>
      <c r="C10" s="185"/>
      <c r="D10" s="28"/>
      <c r="E10" s="185" t="s">
        <v>1185</v>
      </c>
      <c r="F10" s="185"/>
    </row>
    <row r="11" spans="2:10" x14ac:dyDescent="0.25">
      <c r="B11" s="186" t="str">
        <f>CONCATENATE("PACOTE ",$C$6)</f>
        <v>PACOTE PLATINUM</v>
      </c>
      <c r="C11" s="186"/>
      <c r="D11" s="25"/>
      <c r="E11" s="186" t="str">
        <f>CONCATENATE("PACOTE ",$C$6)</f>
        <v>PACOTE PLATINUM</v>
      </c>
      <c r="F11" s="186"/>
    </row>
    <row r="12" spans="2:10" ht="8.25" customHeight="1" x14ac:dyDescent="0.25">
      <c r="B12" s="184"/>
      <c r="C12" s="184"/>
      <c r="D12" s="29"/>
      <c r="E12" s="184"/>
      <c r="F12" s="184"/>
    </row>
    <row r="13" spans="2:10" ht="15.75" thickBot="1" x14ac:dyDescent="0.3">
      <c r="B13" s="30" t="s">
        <v>4351</v>
      </c>
      <c r="C13" s="150" t="s">
        <v>4349</v>
      </c>
      <c r="E13" s="30" t="s">
        <v>4351</v>
      </c>
      <c r="F13" s="155" t="s">
        <v>4349</v>
      </c>
    </row>
    <row r="14" spans="2:10" ht="15.75" thickBot="1" x14ac:dyDescent="0.3">
      <c r="B14" s="39" t="s">
        <v>12</v>
      </c>
      <c r="C14" s="40" t="s">
        <v>20</v>
      </c>
      <c r="E14" s="39" t="s">
        <v>12</v>
      </c>
      <c r="F14" s="40" t="s">
        <v>20</v>
      </c>
    </row>
    <row r="15" spans="2:10" x14ac:dyDescent="0.25">
      <c r="B15" s="37" t="s">
        <v>26</v>
      </c>
      <c r="C15" s="57">
        <f>'BASE 2026'!CY3</f>
        <v>3.85</v>
      </c>
      <c r="E15" s="37" t="s">
        <v>26</v>
      </c>
      <c r="F15" s="57">
        <v>23.5</v>
      </c>
    </row>
    <row r="16" spans="2:10" x14ac:dyDescent="0.25">
      <c r="B16" s="82" t="s">
        <v>32</v>
      </c>
      <c r="C16" s="104">
        <f>'BASE 2026'!CY4</f>
        <v>5.4</v>
      </c>
    </row>
    <row r="17" spans="2:6" x14ac:dyDescent="0.25">
      <c r="B17" s="10" t="s">
        <v>1303</v>
      </c>
      <c r="C17" s="57">
        <f>'BASE 2026'!CY5</f>
        <v>7.45</v>
      </c>
    </row>
    <row r="18" spans="2:6" x14ac:dyDescent="0.25">
      <c r="B18" s="82" t="s">
        <v>1334</v>
      </c>
      <c r="C18" s="104">
        <f>'BASE 2026'!CY6</f>
        <v>9.1</v>
      </c>
    </row>
    <row r="19" spans="2:6" x14ac:dyDescent="0.25">
      <c r="B19" s="10" t="s">
        <v>1358</v>
      </c>
      <c r="C19" s="57">
        <f>'BASE 2026'!CY7</f>
        <v>10.75</v>
      </c>
      <c r="E19" s="32" t="s">
        <v>4358</v>
      </c>
      <c r="F19" s="84" t="s">
        <v>4354</v>
      </c>
    </row>
    <row r="20" spans="2:6" x14ac:dyDescent="0.25">
      <c r="B20" s="82" t="s">
        <v>1381</v>
      </c>
      <c r="C20" s="104">
        <f>'BASE 2026'!CY8</f>
        <v>12.45</v>
      </c>
      <c r="E20">
        <v>749900628</v>
      </c>
      <c r="F20" t="s">
        <v>4368</v>
      </c>
    </row>
    <row r="21" spans="2:6" x14ac:dyDescent="0.25">
      <c r="B21" s="10" t="s">
        <v>1405</v>
      </c>
      <c r="C21" s="57">
        <f>'BASE 2026'!CY9</f>
        <v>14.2</v>
      </c>
      <c r="E21">
        <v>749900636</v>
      </c>
      <c r="F21" t="s">
        <v>4369</v>
      </c>
    </row>
    <row r="22" spans="2:6" x14ac:dyDescent="0.25">
      <c r="B22" s="82" t="s">
        <v>1427</v>
      </c>
      <c r="C22" s="104">
        <f>'BASE 2026'!CY10</f>
        <v>15.9</v>
      </c>
      <c r="E22">
        <v>749900644</v>
      </c>
      <c r="F22" t="s">
        <v>4370</v>
      </c>
    </row>
    <row r="23" spans="2:6" x14ac:dyDescent="0.25">
      <c r="B23" s="10" t="s">
        <v>1446</v>
      </c>
      <c r="C23" s="57">
        <f>'BASE 2026'!CY11</f>
        <v>17.55</v>
      </c>
    </row>
    <row r="24" spans="2:6" x14ac:dyDescent="0.25">
      <c r="B24" s="82" t="s">
        <v>1465</v>
      </c>
      <c r="C24" s="104">
        <f>'BASE 2026'!CY12</f>
        <v>19.2</v>
      </c>
      <c r="E24" s="139"/>
      <c r="F24" s="140"/>
    </row>
    <row r="25" spans="2:6" ht="15.75" thickBot="1" x14ac:dyDescent="0.3">
      <c r="B25" s="21" t="s">
        <v>1481</v>
      </c>
      <c r="C25" s="149">
        <f>'BASE 2026'!CY13</f>
        <v>20.85</v>
      </c>
    </row>
  </sheetData>
  <sheetProtection algorithmName="SHA-512" hashValue="f8N+0IhyjjnwQ76eTfFuOrHipdfagg7zJNhQlJMLc+l0QSpHcNNoNTdAmm7L2me5LARYmFYFvH+2C6j9JDTh2A==" saltValue="I8GZNs0W49hmYVDhzFoAOA==" spinCount="100000" sheet="1" objects="1" scenarios="1"/>
  <mergeCells count="7">
    <mergeCell ref="B12:C12"/>
    <mergeCell ref="E12:F12"/>
    <mergeCell ref="E10:F10"/>
    <mergeCell ref="E11:F11"/>
    <mergeCell ref="C6:D6"/>
    <mergeCell ref="B10:C10"/>
    <mergeCell ref="B11:C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2026'!$A$3:$A$3</xm:f>
          </x14:formula1>
          <xm:sqref>C6:D6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C209"/>
  <sheetViews>
    <sheetView topLeftCell="DH1" workbookViewId="0">
      <selection activeCell="ED1" sqref="A1:ED1048576"/>
    </sheetView>
  </sheetViews>
  <sheetFormatPr defaultColWidth="9.140625" defaultRowHeight="15" x14ac:dyDescent="0.25"/>
  <cols>
    <col min="1" max="1" width="12" style="59" bestFit="1" customWidth="1"/>
    <col min="2" max="2" width="9.140625" style="44" customWidth="1"/>
    <col min="3" max="3" width="57" style="44" bestFit="1" customWidth="1"/>
    <col min="4" max="4" width="12" style="44" bestFit="1" customWidth="1"/>
    <col min="5" max="11" width="6.5703125" style="44" bestFit="1" customWidth="1"/>
    <col min="12" max="13" width="12" style="44" customWidth="1"/>
    <col min="14" max="14" width="15.28515625" style="44" bestFit="1" customWidth="1"/>
    <col min="15" max="21" width="6.5703125" style="45" bestFit="1" customWidth="1"/>
    <col min="22" max="22" width="9.85546875" style="45" customWidth="1"/>
    <col min="23" max="23" width="57.85546875" style="44" bestFit="1" customWidth="1"/>
    <col min="24" max="24" width="12" style="44" bestFit="1" customWidth="1"/>
    <col min="25" max="25" width="15.28515625" style="44" bestFit="1" customWidth="1"/>
    <col min="26" max="32" width="6.5703125" style="44" bestFit="1" customWidth="1"/>
    <col min="33" max="33" width="15.28515625" style="44" customWidth="1"/>
    <col min="34" max="40" width="6.5703125" style="45" bestFit="1" customWidth="1"/>
    <col min="41" max="41" width="9.140625" style="44" customWidth="1"/>
    <col min="42" max="42" width="56.28515625" style="44" bestFit="1" customWidth="1"/>
    <col min="43" max="44" width="12" style="44" bestFit="1" customWidth="1"/>
    <col min="45" max="51" width="6.5703125" style="44" bestFit="1" customWidth="1"/>
    <col min="52" max="52" width="12" style="44" customWidth="1"/>
    <col min="53" max="59" width="6.5703125" style="45" bestFit="1" customWidth="1"/>
    <col min="60" max="60" width="9.140625" style="44" customWidth="1"/>
    <col min="61" max="61" width="67.5703125" style="44" bestFit="1" customWidth="1"/>
    <col min="62" max="63" width="12" style="44" bestFit="1" customWidth="1"/>
    <col min="64" max="70" width="6.5703125" style="44" bestFit="1" customWidth="1"/>
    <col min="71" max="71" width="12" style="44" customWidth="1"/>
    <col min="72" max="78" width="6.5703125" style="45" bestFit="1" customWidth="1"/>
    <col min="79" max="79" width="9.140625" style="44" customWidth="1"/>
    <col min="80" max="80" width="48.5703125" style="44" bestFit="1" customWidth="1"/>
    <col min="81" max="81" width="12" style="44" bestFit="1" customWidth="1"/>
    <col min="82" max="82" width="15.28515625" style="44" bestFit="1" customWidth="1"/>
    <col min="83" max="83" width="6.5703125" style="44" bestFit="1" customWidth="1"/>
    <col min="84" max="84" width="15.28515625" style="44" customWidth="1"/>
    <col min="85" max="85" width="8.7109375" style="45" bestFit="1" customWidth="1"/>
    <col min="86" max="86" width="9.140625" style="44" customWidth="1"/>
    <col min="87" max="87" width="51.42578125" style="44" bestFit="1" customWidth="1"/>
    <col min="88" max="88" width="12" style="44" bestFit="1" customWidth="1"/>
    <col min="89" max="89" width="15.28515625" style="44" bestFit="1" customWidth="1"/>
    <col min="90" max="90" width="6.5703125" style="44" bestFit="1" customWidth="1"/>
    <col min="91" max="91" width="15.28515625" style="44" customWidth="1"/>
    <col min="92" max="92" width="8.7109375" style="45" bestFit="1" customWidth="1"/>
    <col min="93" max="93" width="9.140625" style="44" customWidth="1"/>
    <col min="94" max="94" width="54.5703125" style="44" bestFit="1" customWidth="1"/>
    <col min="95" max="95" width="12" style="44" bestFit="1" customWidth="1"/>
    <col min="96" max="96" width="15.28515625" style="44" bestFit="1" customWidth="1"/>
    <col min="97" max="97" width="6.5703125" style="44" bestFit="1" customWidth="1"/>
    <col min="98" max="98" width="15.28515625" style="44" customWidth="1"/>
    <col min="99" max="99" width="8.7109375" style="45" bestFit="1" customWidth="1"/>
    <col min="100" max="100" width="9.140625" style="44" customWidth="1"/>
    <col min="101" max="101" width="63.140625" style="44" bestFit="1" customWidth="1"/>
    <col min="102" max="102" width="12" style="44" customWidth="1"/>
    <col min="103" max="103" width="12" style="44" bestFit="1" customWidth="1"/>
    <col min="104" max="108" width="7.5703125" style="44" bestFit="1" customWidth="1"/>
    <col min="109" max="109" width="12.28515625" style="44" customWidth="1"/>
    <col min="110" max="114" width="6.5703125" style="45" bestFit="1" customWidth="1"/>
    <col min="115" max="116" width="6.5703125" style="45" customWidth="1"/>
    <col min="117" max="117" width="9.140625" style="44" customWidth="1"/>
    <col min="118" max="118" width="43.140625" style="44" bestFit="1" customWidth="1"/>
    <col min="119" max="119" width="12" style="44" customWidth="1"/>
    <col min="120" max="120" width="12" style="44" bestFit="1" customWidth="1"/>
    <col min="121" max="125" width="7.5703125" style="44" bestFit="1" customWidth="1"/>
    <col min="126" max="126" width="12.28515625" style="44" customWidth="1"/>
    <col min="127" max="131" width="6.5703125" style="45" bestFit="1" customWidth="1"/>
    <col min="132" max="133" width="6.5703125" style="45" customWidth="1"/>
    <col min="134" max="16384" width="9.140625" style="44"/>
  </cols>
  <sheetData>
    <row r="1" spans="1:133" x14ac:dyDescent="0.25">
      <c r="A1" s="43" t="s">
        <v>0</v>
      </c>
      <c r="C1" s="160" t="s">
        <v>1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W1" s="158" t="s">
        <v>2</v>
      </c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P1" s="159" t="s">
        <v>3</v>
      </c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I1" s="161" t="s">
        <v>4</v>
      </c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B1" s="157" t="s">
        <v>5</v>
      </c>
      <c r="CC1" s="157"/>
      <c r="CD1" s="157"/>
      <c r="CE1" s="157"/>
      <c r="CF1" s="157"/>
      <c r="CG1" s="157"/>
      <c r="CI1" s="162" t="s">
        <v>6</v>
      </c>
      <c r="CJ1" s="162"/>
      <c r="CK1" s="162"/>
      <c r="CL1" s="162"/>
      <c r="CM1" s="162"/>
      <c r="CN1" s="162"/>
      <c r="CP1" s="157" t="s">
        <v>7</v>
      </c>
      <c r="CQ1" s="157"/>
      <c r="CR1" s="157"/>
      <c r="CS1" s="157"/>
      <c r="CT1" s="157"/>
      <c r="CU1" s="157"/>
      <c r="CW1" s="158" t="s">
        <v>8</v>
      </c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N1" s="159" t="s">
        <v>9</v>
      </c>
      <c r="DO1" s="159"/>
      <c r="DP1" s="159"/>
      <c r="DQ1" s="159"/>
      <c r="DR1" s="159"/>
      <c r="DS1" s="159"/>
      <c r="DT1" s="159"/>
      <c r="DU1" s="159"/>
      <c r="DV1" s="159"/>
      <c r="DW1" s="159"/>
      <c r="DX1" s="159"/>
      <c r="DY1" s="159"/>
      <c r="DZ1" s="159"/>
      <c r="EA1" s="159"/>
      <c r="EB1" s="159"/>
      <c r="EC1" s="159"/>
    </row>
    <row r="2" spans="1:133" s="47" customFormat="1" x14ac:dyDescent="0.25">
      <c r="A2" s="46" t="s">
        <v>10</v>
      </c>
      <c r="C2" s="48" t="s">
        <v>11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 t="s">
        <v>12</v>
      </c>
      <c r="O2" s="49" t="s">
        <v>13</v>
      </c>
      <c r="P2" s="49" t="s">
        <v>14</v>
      </c>
      <c r="Q2" s="49" t="s">
        <v>15</v>
      </c>
      <c r="R2" s="49" t="s">
        <v>16</v>
      </c>
      <c r="S2" s="49" t="s">
        <v>17</v>
      </c>
      <c r="T2" s="49" t="s">
        <v>18</v>
      </c>
      <c r="U2" s="49" t="s">
        <v>19</v>
      </c>
      <c r="W2" s="48" t="s">
        <v>11</v>
      </c>
      <c r="X2" s="43"/>
      <c r="Y2" s="43" t="s">
        <v>12</v>
      </c>
      <c r="Z2" s="43"/>
      <c r="AA2" s="43"/>
      <c r="AB2" s="43"/>
      <c r="AC2" s="43"/>
      <c r="AD2" s="43"/>
      <c r="AE2" s="43"/>
      <c r="AF2" s="43"/>
      <c r="AG2" s="43"/>
      <c r="AH2" s="49" t="s">
        <v>13</v>
      </c>
      <c r="AI2" s="49" t="s">
        <v>14</v>
      </c>
      <c r="AJ2" s="49" t="s">
        <v>15</v>
      </c>
      <c r="AK2" s="49" t="s">
        <v>16</v>
      </c>
      <c r="AL2" s="49" t="s">
        <v>17</v>
      </c>
      <c r="AM2" s="49" t="s">
        <v>18</v>
      </c>
      <c r="AN2" s="49" t="s">
        <v>19</v>
      </c>
      <c r="AP2" s="48" t="s">
        <v>11</v>
      </c>
      <c r="AQ2" s="43"/>
      <c r="AR2" s="43" t="s">
        <v>12</v>
      </c>
      <c r="AS2" s="43"/>
      <c r="AT2" s="43"/>
      <c r="AU2" s="43"/>
      <c r="AV2" s="43"/>
      <c r="AW2" s="43"/>
      <c r="AX2" s="43"/>
      <c r="AY2" s="43"/>
      <c r="AZ2" s="43"/>
      <c r="BA2" s="49" t="s">
        <v>13</v>
      </c>
      <c r="BB2" s="49" t="s">
        <v>14</v>
      </c>
      <c r="BC2" s="49" t="s">
        <v>15</v>
      </c>
      <c r="BD2" s="49" t="s">
        <v>16</v>
      </c>
      <c r="BE2" s="49" t="s">
        <v>17</v>
      </c>
      <c r="BF2" s="49" t="s">
        <v>18</v>
      </c>
      <c r="BG2" s="49" t="s">
        <v>19</v>
      </c>
      <c r="BI2" s="48" t="s">
        <v>11</v>
      </c>
      <c r="BJ2" s="43"/>
      <c r="BK2" s="43" t="s">
        <v>12</v>
      </c>
      <c r="BL2" s="43"/>
      <c r="BM2" s="43"/>
      <c r="BN2" s="43"/>
      <c r="BO2" s="43"/>
      <c r="BP2" s="43"/>
      <c r="BQ2" s="43"/>
      <c r="BR2" s="43"/>
      <c r="BS2" s="43"/>
      <c r="BT2" s="49" t="s">
        <v>13</v>
      </c>
      <c r="BU2" s="49" t="s">
        <v>14</v>
      </c>
      <c r="BV2" s="49" t="s">
        <v>15</v>
      </c>
      <c r="BW2" s="49" t="s">
        <v>16</v>
      </c>
      <c r="BX2" s="49" t="s">
        <v>17</v>
      </c>
      <c r="BY2" s="49" t="s">
        <v>18</v>
      </c>
      <c r="BZ2" s="49" t="s">
        <v>19</v>
      </c>
      <c r="CB2" s="48" t="s">
        <v>11</v>
      </c>
      <c r="CC2" s="43"/>
      <c r="CD2" s="43" t="s">
        <v>12</v>
      </c>
      <c r="CE2" s="43"/>
      <c r="CF2" s="43"/>
      <c r="CG2" s="49" t="s">
        <v>20</v>
      </c>
      <c r="CI2" s="48" t="s">
        <v>11</v>
      </c>
      <c r="CJ2" s="43"/>
      <c r="CK2" s="43" t="s">
        <v>12</v>
      </c>
      <c r="CL2" s="43"/>
      <c r="CM2" s="43"/>
      <c r="CN2" s="49" t="s">
        <v>20</v>
      </c>
      <c r="CP2" s="48" t="s">
        <v>11</v>
      </c>
      <c r="CQ2" s="43"/>
      <c r="CR2" s="43" t="s">
        <v>12</v>
      </c>
      <c r="CS2" s="43"/>
      <c r="CT2" s="43"/>
      <c r="CU2" s="49" t="s">
        <v>20</v>
      </c>
      <c r="CW2" s="48" t="s">
        <v>11</v>
      </c>
      <c r="CX2" s="43"/>
      <c r="CY2" s="43" t="s">
        <v>12</v>
      </c>
      <c r="CZ2" s="43"/>
      <c r="DA2" s="43"/>
      <c r="DB2" s="43"/>
      <c r="DC2" s="43"/>
      <c r="DD2" s="43"/>
      <c r="DE2" s="43"/>
      <c r="DF2" s="49" t="s">
        <v>13</v>
      </c>
      <c r="DG2" s="49" t="s">
        <v>14</v>
      </c>
      <c r="DH2" s="49" t="s">
        <v>15</v>
      </c>
      <c r="DI2" s="49" t="s">
        <v>16</v>
      </c>
      <c r="DJ2" s="49" t="s">
        <v>17</v>
      </c>
      <c r="DK2" s="49"/>
      <c r="DL2" s="49"/>
      <c r="DN2" s="48" t="s">
        <v>11</v>
      </c>
      <c r="DO2" s="50"/>
      <c r="DP2" s="43" t="s">
        <v>12</v>
      </c>
      <c r="DQ2" s="43"/>
      <c r="DR2" s="43"/>
      <c r="DS2" s="43"/>
      <c r="DT2" s="43"/>
      <c r="DU2" s="43"/>
      <c r="DV2" s="43"/>
      <c r="DW2" s="49" t="s">
        <v>13</v>
      </c>
      <c r="DX2" s="49" t="s">
        <v>14</v>
      </c>
      <c r="DY2" s="49" t="s">
        <v>15</v>
      </c>
      <c r="DZ2" s="49" t="s">
        <v>16</v>
      </c>
      <c r="EA2" s="49" t="s">
        <v>17</v>
      </c>
      <c r="EB2" s="49"/>
      <c r="EC2" s="49"/>
    </row>
    <row r="3" spans="1:133" x14ac:dyDescent="0.25">
      <c r="A3" s="46" t="s">
        <v>21</v>
      </c>
      <c r="C3" s="46" t="s">
        <v>99</v>
      </c>
      <c r="D3" s="50" t="s">
        <v>10</v>
      </c>
      <c r="E3" s="72">
        <f>TRUNC('Base 2023'!F207/'Base 2023'!$F$207,4)</f>
        <v>1</v>
      </c>
      <c r="F3" s="72">
        <f>TRUNC('Base 2023'!G207/'Base 2023'!$F$207,4)</f>
        <v>1.0367</v>
      </c>
      <c r="G3" s="72">
        <f>TRUNC('Base 2023'!H207/'Base 2023'!$F$207,4)</f>
        <v>1.2037</v>
      </c>
      <c r="H3" s="72">
        <f>TRUNC('Base 2023'!I207/'Base 2023'!$F$207,4)</f>
        <v>1.3908</v>
      </c>
      <c r="I3" s="72">
        <f>TRUNC('Base 2023'!J207/'Base 2023'!$F$207,4)</f>
        <v>1.7949999999999999</v>
      </c>
      <c r="J3" s="72">
        <f>TRUNC('Base 2023'!K207/'Base 2023'!$F$207,4)</f>
        <v>1.9748000000000001</v>
      </c>
      <c r="K3" s="72">
        <f>TRUNC('Base 2023'!L207/'Base 2023'!$F$207,4)</f>
        <v>2.3894000000000002</v>
      </c>
      <c r="L3" s="50"/>
      <c r="M3" s="50"/>
      <c r="N3" s="50" t="s">
        <v>22</v>
      </c>
      <c r="O3" s="51">
        <v>200.27</v>
      </c>
      <c r="P3" s="51">
        <v>207.6</v>
      </c>
      <c r="Q3" s="51">
        <v>241.08</v>
      </c>
      <c r="R3" s="51">
        <v>278.52</v>
      </c>
      <c r="S3" s="51">
        <v>359.48</v>
      </c>
      <c r="T3" s="51">
        <v>395.48</v>
      </c>
      <c r="U3" s="51">
        <v>478.5</v>
      </c>
      <c r="V3" s="44"/>
      <c r="W3" s="46" t="s">
        <v>100</v>
      </c>
      <c r="X3" s="50" t="s">
        <v>10</v>
      </c>
      <c r="Y3" s="50" t="s">
        <v>22</v>
      </c>
      <c r="Z3" s="72">
        <f>TRUNC('Base 2023'!Q208/'Base 2023'!$Q$208,4)</f>
        <v>1</v>
      </c>
      <c r="AA3" s="72">
        <f>TRUNC('Base 2023'!R208/'Base 2023'!$Q$208,4)</f>
        <v>1.1914</v>
      </c>
      <c r="AB3" s="72">
        <f>TRUNC('Base 2023'!S208/'Base 2023'!$Q$208,4)</f>
        <v>1.3239000000000001</v>
      </c>
      <c r="AC3" s="72">
        <f>TRUNC('Base 2023'!T208/'Base 2023'!$Q$208,4)</f>
        <v>1.3903000000000001</v>
      </c>
      <c r="AD3" s="72">
        <f>TRUNC('Base 2023'!U208/'Base 2023'!$Q$208,4)</f>
        <v>1.7943</v>
      </c>
      <c r="AE3" s="72">
        <f>TRUNC('Base 2023'!V208/'Base 2023'!$Q$208,4)</f>
        <v>1.9744999999999999</v>
      </c>
      <c r="AF3" s="72">
        <f>TRUNC('Base 2023'!W208/'Base 2023'!$Q$208,4)</f>
        <v>2.3885000000000001</v>
      </c>
      <c r="AG3" s="71"/>
      <c r="AH3" s="51">
        <v>160.27000000000001</v>
      </c>
      <c r="AI3" s="51">
        <v>190.93</v>
      </c>
      <c r="AJ3" s="51">
        <v>212.16</v>
      </c>
      <c r="AK3" s="51">
        <v>222.8</v>
      </c>
      <c r="AL3" s="51">
        <v>287.56</v>
      </c>
      <c r="AM3" s="51">
        <v>316.45999999999998</v>
      </c>
      <c r="AN3" s="51">
        <v>382.82</v>
      </c>
      <c r="AP3" s="46" t="s">
        <v>101</v>
      </c>
      <c r="AQ3" s="50" t="s">
        <v>10</v>
      </c>
      <c r="AR3" s="50" t="s">
        <v>22</v>
      </c>
      <c r="AS3" s="72">
        <f>TRUNC('Base 2023'!AB88/'Base 2023'!$AB$88,4)</f>
        <v>1</v>
      </c>
      <c r="AT3" s="72">
        <f>TRUNC('Base 2023'!AC88/'Base 2023'!$AB$88,4)</f>
        <v>1.2217</v>
      </c>
      <c r="AU3" s="72">
        <f>TRUNC('Base 2023'!AD88/'Base 2023'!$AB$88,4)</f>
        <v>1.3228</v>
      </c>
      <c r="AV3" s="72">
        <f>TRUNC('Base 2023'!AE88/'Base 2023'!$AB$88,4)</f>
        <v>1.3894</v>
      </c>
      <c r="AW3" s="72">
        <f>TRUNC('Base 2023'!AF88/'Base 2023'!$AB$88,4)</f>
        <v>1.4609000000000001</v>
      </c>
      <c r="AX3" s="72">
        <f>TRUNC('Base 2023'!AG88/'Base 2023'!$AB$88,4)</f>
        <v>1.7937000000000001</v>
      </c>
      <c r="AY3" s="72">
        <f>TRUNC('Base 2023'!AH88/'Base 2023'!$AB$88,4)</f>
        <v>2.3872</v>
      </c>
      <c r="AZ3" s="71"/>
      <c r="BA3" s="51">
        <v>128.30000000000001</v>
      </c>
      <c r="BB3" s="51">
        <v>156.75</v>
      </c>
      <c r="BC3" s="51">
        <v>169.71</v>
      </c>
      <c r="BD3" s="51">
        <v>178.29</v>
      </c>
      <c r="BE3" s="51">
        <v>187.43</v>
      </c>
      <c r="BF3" s="51">
        <v>230.14</v>
      </c>
      <c r="BG3" s="51">
        <v>306.27999999999997</v>
      </c>
      <c r="BI3" s="46" t="s">
        <v>102</v>
      </c>
      <c r="BJ3" s="50" t="s">
        <v>10</v>
      </c>
      <c r="BK3" s="50" t="s">
        <v>23</v>
      </c>
      <c r="BL3" s="72">
        <f>TRUNC('Base 2023'!AM106/'Base 2023'!$AM$106,4)</f>
        <v>1</v>
      </c>
      <c r="BM3" s="72">
        <f>TRUNC('Base 2023'!AN106/'Base 2023'!$AM$106,4)</f>
        <v>1.1177999999999999</v>
      </c>
      <c r="BN3" s="72">
        <f>TRUNC('Base 2023'!AO106/'Base 2023'!$AM$106,4)</f>
        <v>1.2750999999999999</v>
      </c>
      <c r="BO3" s="72">
        <f>TRUNC('Base 2023'!AP106/'Base 2023'!$AM$106,4)</f>
        <v>1.345</v>
      </c>
      <c r="BP3" s="72">
        <f>TRUNC('Base 2023'!AQ106/'Base 2023'!$AM$106,4)</f>
        <v>1.4169</v>
      </c>
      <c r="BQ3" s="72">
        <f>TRUNC('Base 2023'!AR106/'Base 2023'!$AM$106,4)</f>
        <v>1.7035</v>
      </c>
      <c r="BR3" s="72">
        <f>TRUNC('Base 2023'!AS106/'Base 2023'!$AM$106,4)</f>
        <v>2.1492</v>
      </c>
      <c r="BS3" s="71"/>
      <c r="BT3" s="51">
        <v>158.46</v>
      </c>
      <c r="BU3" s="51">
        <v>177.13</v>
      </c>
      <c r="BV3" s="51">
        <v>202.07</v>
      </c>
      <c r="BW3" s="51">
        <v>213.12</v>
      </c>
      <c r="BX3" s="51">
        <v>224.51</v>
      </c>
      <c r="BY3" s="51">
        <v>269.94</v>
      </c>
      <c r="BZ3" s="51">
        <v>340.57</v>
      </c>
      <c r="CB3" s="46" t="s">
        <v>103</v>
      </c>
      <c r="CC3" s="50" t="s">
        <v>10</v>
      </c>
      <c r="CD3" s="50" t="s">
        <v>24</v>
      </c>
      <c r="CE3" s="72">
        <f>TRUNC(CG3/$CG$3,4)</f>
        <v>1</v>
      </c>
      <c r="CF3" s="50"/>
      <c r="CG3" s="51">
        <v>40.300000000000004</v>
      </c>
      <c r="CI3" s="46" t="s">
        <v>104</v>
      </c>
      <c r="CJ3" s="50" t="s">
        <v>10</v>
      </c>
      <c r="CK3" s="50" t="s">
        <v>22</v>
      </c>
      <c r="CL3" s="72">
        <f>TRUNC(CN3/$CN$3,4)</f>
        <v>1</v>
      </c>
      <c r="CM3" s="50"/>
      <c r="CN3" s="51">
        <v>31.6</v>
      </c>
      <c r="CP3" s="46" t="s">
        <v>105</v>
      </c>
      <c r="CQ3" s="50" t="s">
        <v>10</v>
      </c>
      <c r="CR3" s="50" t="s">
        <v>25</v>
      </c>
      <c r="CS3" s="72">
        <f>TRUNC(CU3/$CU$3,4)</f>
        <v>1</v>
      </c>
      <c r="CT3" s="50"/>
      <c r="CU3" s="51">
        <v>20.200000000000003</v>
      </c>
      <c r="CW3" s="46" t="s">
        <v>106</v>
      </c>
      <c r="CX3" s="50"/>
      <c r="CY3" s="69" t="s">
        <v>26</v>
      </c>
      <c r="CZ3" s="74">
        <f>TRUNC(DF3/$DF$3,4)</f>
        <v>1</v>
      </c>
      <c r="DA3" s="74">
        <f t="shared" ref="DA3:DD3" si="0">TRUNC(DG3/$DF$3,4)</f>
        <v>1.0459000000000001</v>
      </c>
      <c r="DB3" s="74">
        <f t="shared" si="0"/>
        <v>1.1494</v>
      </c>
      <c r="DC3" s="74">
        <f t="shared" si="0"/>
        <v>1.3793</v>
      </c>
      <c r="DD3" s="74">
        <f t="shared" si="0"/>
        <v>1.4712000000000001</v>
      </c>
      <c r="DE3" s="73"/>
      <c r="DF3" s="55">
        <v>4.3500000000000005</v>
      </c>
      <c r="DG3" s="55">
        <v>4.55</v>
      </c>
      <c r="DH3" s="55">
        <v>5</v>
      </c>
      <c r="DI3" s="55">
        <v>6</v>
      </c>
      <c r="DJ3" s="55">
        <v>6.4</v>
      </c>
      <c r="DK3" s="55"/>
      <c r="DL3" s="55"/>
      <c r="DN3" s="46" t="s">
        <v>107</v>
      </c>
      <c r="DO3" s="50"/>
      <c r="DP3" s="69" t="s">
        <v>26</v>
      </c>
      <c r="DQ3" s="74">
        <f>TRUNC(DW3/$DW$3,4)</f>
        <v>1</v>
      </c>
      <c r="DR3" s="74">
        <f t="shared" ref="DR3:DU3" si="1">TRUNC(DX3/$DW$3,4)</f>
        <v>1.0476000000000001</v>
      </c>
      <c r="DS3" s="74">
        <f t="shared" si="1"/>
        <v>1.238</v>
      </c>
      <c r="DT3" s="74">
        <f t="shared" si="1"/>
        <v>1.3571</v>
      </c>
      <c r="DU3" s="74">
        <f t="shared" si="1"/>
        <v>1.5</v>
      </c>
      <c r="DV3" s="50"/>
      <c r="DW3" s="70">
        <v>2.1</v>
      </c>
      <c r="DX3" s="70">
        <v>2.2000000000000002</v>
      </c>
      <c r="DY3" s="70">
        <v>2.6</v>
      </c>
      <c r="DZ3" s="70">
        <v>2.85</v>
      </c>
      <c r="EA3" s="70">
        <v>3.1500000000000004</v>
      </c>
      <c r="EB3" s="55"/>
      <c r="EC3" s="55"/>
    </row>
    <row r="4" spans="1:133" x14ac:dyDescent="0.25">
      <c r="A4" s="46" t="s">
        <v>27</v>
      </c>
      <c r="C4" s="46" t="s">
        <v>108</v>
      </c>
      <c r="D4" s="50" t="s">
        <v>10</v>
      </c>
      <c r="E4" s="72">
        <f>TRUNC('Base 2023'!F208/'Base 2023'!$F$207,4)</f>
        <v>1.0610999999999999</v>
      </c>
      <c r="F4" s="72">
        <f>TRUNC('Base 2023'!G208/'Base 2023'!$F$207,4)</f>
        <v>1.0998000000000001</v>
      </c>
      <c r="G4" s="72">
        <f>TRUNC('Base 2023'!H208/'Base 2023'!$F$207,4)</f>
        <v>1.2769999999999999</v>
      </c>
      <c r="H4" s="72">
        <f>TRUNC('Base 2023'!I208/'Base 2023'!$F$207,4)</f>
        <v>1.4758</v>
      </c>
      <c r="I4" s="72">
        <f>TRUNC('Base 2023'!J208/'Base 2023'!$F$207,4)</f>
        <v>1.9040999999999999</v>
      </c>
      <c r="J4" s="72">
        <f>TRUNC('Base 2023'!K208/'Base 2023'!$F$207,4)</f>
        <v>2.0951</v>
      </c>
      <c r="K4" s="72">
        <f>TRUNC('Base 2023'!L208/'Base 2023'!$F$207,4)</f>
        <v>2.5352999999999999</v>
      </c>
      <c r="L4" s="50"/>
      <c r="M4" s="50"/>
      <c r="N4" s="50" t="s">
        <v>28</v>
      </c>
      <c r="O4" s="51">
        <v>212.52</v>
      </c>
      <c r="P4" s="51">
        <v>220.25</v>
      </c>
      <c r="Q4" s="51">
        <v>255.73</v>
      </c>
      <c r="R4" s="51">
        <v>295.54000000000002</v>
      </c>
      <c r="S4" s="51">
        <v>381.32</v>
      </c>
      <c r="T4" s="51">
        <v>419.57</v>
      </c>
      <c r="U4" s="51">
        <v>507.71</v>
      </c>
      <c r="V4" s="44"/>
      <c r="W4" s="46" t="s">
        <v>109</v>
      </c>
      <c r="X4" s="50" t="s">
        <v>10</v>
      </c>
      <c r="Y4" s="50" t="s">
        <v>28</v>
      </c>
      <c r="Z4" s="72">
        <f>TRUNC('Base 2023'!Q209/'Base 2023'!$Q$208,4)</f>
        <v>1.0607</v>
      </c>
      <c r="AA4" s="72">
        <f>TRUNC('Base 2023'!R209/'Base 2023'!$Q$208,4)</f>
        <v>1.2643</v>
      </c>
      <c r="AB4" s="72">
        <f>TRUNC('Base 2023'!S209/'Base 2023'!$Q$208,4)</f>
        <v>1.4038999999999999</v>
      </c>
      <c r="AC4" s="72">
        <f>TRUNC('Base 2023'!T209/'Base 2023'!$Q$208,4)</f>
        <v>1.4751000000000001</v>
      </c>
      <c r="AD4" s="72">
        <f>TRUNC('Base 2023'!U209/'Base 2023'!$Q$208,4)</f>
        <v>1.9036</v>
      </c>
      <c r="AE4" s="72">
        <f>TRUNC('Base 2023'!V209/'Base 2023'!$Q$208,4)</f>
        <v>2.0945</v>
      </c>
      <c r="AF4" s="72">
        <f>TRUNC('Base 2023'!W209/'Base 2023'!$Q$208,4)</f>
        <v>2.5346000000000002</v>
      </c>
      <c r="AG4" s="50"/>
      <c r="AH4" s="51">
        <v>170</v>
      </c>
      <c r="AI4" s="51">
        <v>202.63</v>
      </c>
      <c r="AJ4" s="51">
        <v>225.02</v>
      </c>
      <c r="AK4" s="51">
        <v>236.41</v>
      </c>
      <c r="AL4" s="51">
        <v>305.07</v>
      </c>
      <c r="AM4" s="51">
        <v>335.69</v>
      </c>
      <c r="AN4" s="51">
        <v>406.21</v>
      </c>
      <c r="AP4" s="46" t="s">
        <v>110</v>
      </c>
      <c r="AQ4" s="50" t="s">
        <v>10</v>
      </c>
      <c r="AR4" s="50" t="s">
        <v>28</v>
      </c>
      <c r="AS4" s="72">
        <f>TRUNC('Base 2023'!AB89/'Base 2023'!$AB$88,4)</f>
        <v>1.0603</v>
      </c>
      <c r="AT4" s="72">
        <f>TRUNC('Base 2023'!AC89/'Base 2023'!$AB$88,4)</f>
        <v>1.2909999999999999</v>
      </c>
      <c r="AU4" s="72">
        <f>TRUNC('Base 2023'!AD89/'Base 2023'!$AB$88,4)</f>
        <v>1.4035</v>
      </c>
      <c r="AV4" s="72">
        <f>TRUNC('Base 2023'!AE89/'Base 2023'!$AB$88,4)</f>
        <v>1.4742</v>
      </c>
      <c r="AW4" s="72">
        <f>TRUNC('Base 2023'!AF89/'Base 2023'!$AB$88,4)</f>
        <v>1.5505</v>
      </c>
      <c r="AX4" s="72">
        <f>TRUNC('Base 2023'!AG89/'Base 2023'!$AB$88,4)</f>
        <v>1.9029</v>
      </c>
      <c r="AY4" s="72">
        <f>TRUNC('Base 2023'!AH89/'Base 2023'!$AB$88,4)</f>
        <v>2.5327000000000002</v>
      </c>
      <c r="AZ4" s="50"/>
      <c r="BA4" s="51">
        <v>136.02000000000001</v>
      </c>
      <c r="BB4" s="51">
        <v>165.64</v>
      </c>
      <c r="BC4" s="51">
        <v>180.09</v>
      </c>
      <c r="BD4" s="51">
        <v>189.13</v>
      </c>
      <c r="BE4" s="51">
        <v>198.92</v>
      </c>
      <c r="BF4" s="51">
        <v>244.14</v>
      </c>
      <c r="BG4" s="51">
        <v>324.95</v>
      </c>
      <c r="BI4" s="46" t="s">
        <v>111</v>
      </c>
      <c r="BJ4" s="50" t="s">
        <v>10</v>
      </c>
      <c r="BK4" s="50" t="s">
        <v>29</v>
      </c>
      <c r="BL4" s="72">
        <f>TRUNC('Base 2023'!AM107/'Base 2023'!$AM$106,4)</f>
        <v>1.032</v>
      </c>
      <c r="BM4" s="72">
        <f>TRUNC('Base 2023'!AN107/'Base 2023'!$AM$106,4)</f>
        <v>1.1518999999999999</v>
      </c>
      <c r="BN4" s="72">
        <f>TRUNC('Base 2023'!AO107/'Base 2023'!$AM$106,4)</f>
        <v>1.3585</v>
      </c>
      <c r="BO4" s="72">
        <f>TRUNC('Base 2023'!AP107/'Base 2023'!$AM$106,4)</f>
        <v>1.4282999999999999</v>
      </c>
      <c r="BP4" s="72">
        <f>TRUNC('Base 2023'!AQ107/'Base 2023'!$AM$106,4)</f>
        <v>1.6426000000000001</v>
      </c>
      <c r="BQ4" s="72">
        <f>TRUNC('Base 2023'!AR107/'Base 2023'!$AM$106,4)</f>
        <v>1.9292</v>
      </c>
      <c r="BR4" s="72">
        <f>TRUNC('Base 2023'!AS107/'Base 2023'!$AM$106,4)</f>
        <v>2.4729999999999999</v>
      </c>
      <c r="BS4" s="50"/>
      <c r="BT4" s="51">
        <v>163.53</v>
      </c>
      <c r="BU4" s="51">
        <v>182.55</v>
      </c>
      <c r="BV4" s="51">
        <v>215.28</v>
      </c>
      <c r="BW4" s="51">
        <v>226.32</v>
      </c>
      <c r="BX4" s="51">
        <v>260.3</v>
      </c>
      <c r="BY4" s="51">
        <v>305.73</v>
      </c>
      <c r="BZ4" s="51">
        <v>391.86</v>
      </c>
      <c r="CB4" s="46" t="s">
        <v>112</v>
      </c>
      <c r="CC4" s="50" t="s">
        <v>10</v>
      </c>
      <c r="CD4" s="50" t="s">
        <v>30</v>
      </c>
      <c r="CE4" s="72">
        <f t="shared" ref="CE4:CE14" si="2">TRUNC(CG4/$CG$3,4)</f>
        <v>1.0446</v>
      </c>
      <c r="CF4" s="50"/>
      <c r="CG4" s="51">
        <v>42.1</v>
      </c>
      <c r="CI4" s="46" t="s">
        <v>113</v>
      </c>
      <c r="CJ4" s="50" t="s">
        <v>10</v>
      </c>
      <c r="CK4" s="50" t="s">
        <v>28</v>
      </c>
      <c r="CL4" s="72">
        <f t="shared" ref="CL4:CL13" si="3">TRUNC(CN4/$CN$3,4)</f>
        <v>1.1234</v>
      </c>
      <c r="CM4" s="50"/>
      <c r="CN4" s="51">
        <v>35.5</v>
      </c>
      <c r="CP4" s="46" t="s">
        <v>114</v>
      </c>
      <c r="CQ4" s="50" t="s">
        <v>10</v>
      </c>
      <c r="CR4" s="50" t="s">
        <v>31</v>
      </c>
      <c r="CS4" s="72">
        <f t="shared" ref="CS4:CS14" si="4">TRUNC(CU4/$CU$3,4)</f>
        <v>1.4801</v>
      </c>
      <c r="CT4" s="50"/>
      <c r="CU4" s="51">
        <v>29.900000000000002</v>
      </c>
      <c r="CW4" s="46" t="s">
        <v>115</v>
      </c>
      <c r="CX4" s="50"/>
      <c r="CY4" s="69" t="s">
        <v>32</v>
      </c>
      <c r="CZ4" s="74">
        <f t="shared" ref="CZ4:CZ10" si="5">TRUNC(DF4/$DF$3,4)</f>
        <v>1.7816000000000001</v>
      </c>
      <c r="DA4" s="74">
        <f t="shared" ref="DA4:DA10" si="6">TRUNC(DG4/$DF$3,4)</f>
        <v>1.839</v>
      </c>
      <c r="DB4" s="74">
        <f t="shared" ref="DB4:DB10" si="7">TRUNC(DH4/$DF$3,4)</f>
        <v>2</v>
      </c>
      <c r="DC4" s="74">
        <f t="shared" ref="DC4:DC10" si="8">TRUNC(DI4/$DF$3,4)</f>
        <v>2.3793000000000002</v>
      </c>
      <c r="DD4" s="74">
        <f t="shared" ref="DD4:DD10" si="9">TRUNC(DJ4/$DF$3,4)</f>
        <v>2.7241</v>
      </c>
      <c r="DE4" s="73"/>
      <c r="DF4" s="55">
        <v>7.75</v>
      </c>
      <c r="DG4" s="55">
        <v>8</v>
      </c>
      <c r="DH4" s="55">
        <v>8.7000000000000011</v>
      </c>
      <c r="DI4" s="55">
        <v>10.350000000000001</v>
      </c>
      <c r="DJ4" s="55">
        <v>11.850000000000001</v>
      </c>
      <c r="DK4" s="55"/>
      <c r="DL4" s="55"/>
      <c r="DN4" s="46" t="s">
        <v>116</v>
      </c>
      <c r="DO4" s="50"/>
      <c r="DP4" s="69" t="s">
        <v>32</v>
      </c>
      <c r="DQ4" s="74">
        <f t="shared" ref="DQ4:DQ10" si="10">TRUNC(DW4/$DW$3,4)</f>
        <v>1.7141999999999999</v>
      </c>
      <c r="DR4" s="74">
        <f t="shared" ref="DR4:DR10" si="11">TRUNC(DX4/$DW$3,4)</f>
        <v>1.8809</v>
      </c>
      <c r="DS4" s="74">
        <f t="shared" ref="DS4:DS10" si="12">TRUNC(DY4/$DW$3,4)</f>
        <v>2.2141999999999999</v>
      </c>
      <c r="DT4" s="74">
        <f t="shared" ref="DT4:DT10" si="13">TRUNC(DZ4/$DW$3,4)</f>
        <v>2.5714000000000001</v>
      </c>
      <c r="DU4" s="74">
        <f t="shared" ref="DU4:DU10" si="14">TRUNC(EA4/$DW$3,4)</f>
        <v>3.0952000000000002</v>
      </c>
      <c r="DV4" s="50"/>
      <c r="DW4" s="70">
        <v>3.6</v>
      </c>
      <c r="DX4" s="70">
        <v>3.95</v>
      </c>
      <c r="DY4" s="70">
        <v>4.6500000000000004</v>
      </c>
      <c r="DZ4" s="70">
        <v>5.4</v>
      </c>
      <c r="EA4" s="70">
        <v>6.5</v>
      </c>
      <c r="EB4" s="55"/>
      <c r="EC4" s="55"/>
    </row>
    <row r="5" spans="1:133" x14ac:dyDescent="0.25">
      <c r="A5" s="46" t="s">
        <v>33</v>
      </c>
      <c r="C5" s="46" t="s">
        <v>117</v>
      </c>
      <c r="D5" s="50" t="s">
        <v>10</v>
      </c>
      <c r="E5" s="72">
        <f>TRUNC('Base 2023'!F209/'Base 2023'!$F$207,4)</f>
        <v>1.1221000000000001</v>
      </c>
      <c r="F5" s="72">
        <f>TRUNC('Base 2023'!G209/'Base 2023'!$F$207,4)</f>
        <v>1.1629</v>
      </c>
      <c r="G5" s="72">
        <f>TRUNC('Base 2023'!H209/'Base 2023'!$F$207,4)</f>
        <v>1.3508</v>
      </c>
      <c r="H5" s="72">
        <f>TRUNC('Base 2023'!I209/'Base 2023'!$F$207,4)</f>
        <v>1.56</v>
      </c>
      <c r="I5" s="72">
        <f>TRUNC('Base 2023'!J209/'Base 2023'!$F$207,4)</f>
        <v>2.0131999999999999</v>
      </c>
      <c r="J5" s="72">
        <f>TRUNC('Base 2023'!K209/'Base 2023'!$F$207,4)</f>
        <v>2.2153</v>
      </c>
      <c r="K5" s="72">
        <f>TRUNC('Base 2023'!L209/'Base 2023'!$F$207,4)</f>
        <v>2.6804999999999999</v>
      </c>
      <c r="L5" s="50"/>
      <c r="M5" s="50"/>
      <c r="N5" s="50" t="s">
        <v>34</v>
      </c>
      <c r="O5" s="51">
        <v>224.71</v>
      </c>
      <c r="P5" s="51">
        <v>232.89</v>
      </c>
      <c r="Q5" s="51">
        <v>270.49</v>
      </c>
      <c r="R5" s="51">
        <v>312.41000000000003</v>
      </c>
      <c r="S5" s="51">
        <v>403.2</v>
      </c>
      <c r="T5" s="51">
        <v>443.66</v>
      </c>
      <c r="U5" s="51">
        <v>536.82000000000005</v>
      </c>
      <c r="V5" s="44"/>
      <c r="W5" s="46" t="s">
        <v>118</v>
      </c>
      <c r="X5" s="50" t="s">
        <v>10</v>
      </c>
      <c r="Y5" s="50" t="s">
        <v>34</v>
      </c>
      <c r="Z5" s="72">
        <f>TRUNC('Base 2023'!Q210/'Base 2023'!$Q$208,4)</f>
        <v>1.1217999999999999</v>
      </c>
      <c r="AA5" s="72">
        <f>TRUNC('Base 2023'!R210/'Base 2023'!$Q$208,4)</f>
        <v>1.3369</v>
      </c>
      <c r="AB5" s="72">
        <f>TRUNC('Base 2023'!S210/'Base 2023'!$Q$208,4)</f>
        <v>1.4847999999999999</v>
      </c>
      <c r="AC5" s="72">
        <f>TRUNC('Base 2023'!T210/'Base 2023'!$Q$208,4)</f>
        <v>1.5595000000000001</v>
      </c>
      <c r="AD5" s="72">
        <f>TRUNC('Base 2023'!U210/'Base 2023'!$Q$208,4)</f>
        <v>2.0129999999999999</v>
      </c>
      <c r="AE5" s="72">
        <f>TRUNC('Base 2023'!V210/'Base 2023'!$Q$208,4)</f>
        <v>2.2151000000000001</v>
      </c>
      <c r="AF5" s="72">
        <f>TRUNC('Base 2023'!W210/'Base 2023'!$Q$208,4)</f>
        <v>2.6796000000000002</v>
      </c>
      <c r="AG5" s="50"/>
      <c r="AH5" s="51">
        <v>179.79</v>
      </c>
      <c r="AI5" s="51">
        <v>214.27</v>
      </c>
      <c r="AJ5" s="51">
        <v>237.97</v>
      </c>
      <c r="AK5" s="51">
        <v>249.96</v>
      </c>
      <c r="AL5" s="51">
        <v>322.64</v>
      </c>
      <c r="AM5" s="51">
        <v>355.02</v>
      </c>
      <c r="AN5" s="51">
        <v>429.46</v>
      </c>
      <c r="AP5" s="46" t="s">
        <v>119</v>
      </c>
      <c r="AQ5" s="50" t="s">
        <v>10</v>
      </c>
      <c r="AR5" s="50" t="s">
        <v>34</v>
      </c>
      <c r="AS5" s="72">
        <f>TRUNC('Base 2023'!AB90/'Base 2023'!$AB$88,4)</f>
        <v>1.1217999999999999</v>
      </c>
      <c r="AT5" s="72">
        <f>TRUNC('Base 2023'!AC90/'Base 2023'!$AB$88,4)</f>
        <v>1.3606</v>
      </c>
      <c r="AU5" s="72">
        <f>TRUNC('Base 2023'!AD90/'Base 2023'!$AB$88,4)</f>
        <v>1.4838</v>
      </c>
      <c r="AV5" s="72">
        <f>TRUNC('Base 2023'!AE90/'Base 2023'!$AB$88,4)</f>
        <v>1.5586</v>
      </c>
      <c r="AW5" s="72">
        <f>TRUNC('Base 2023'!AF90/'Base 2023'!$AB$88,4)</f>
        <v>1.6396999999999999</v>
      </c>
      <c r="AX5" s="72">
        <f>TRUNC('Base 2023'!AG90/'Base 2023'!$AB$88,4)</f>
        <v>2.0122</v>
      </c>
      <c r="AY5" s="72">
        <f>TRUNC('Base 2023'!AH90/'Base 2023'!$AB$88,4)</f>
        <v>2.6781999999999999</v>
      </c>
      <c r="AZ5" s="50"/>
      <c r="BA5" s="51">
        <v>143.91</v>
      </c>
      <c r="BB5" s="51">
        <v>174.57</v>
      </c>
      <c r="BC5" s="51">
        <v>190.38</v>
      </c>
      <c r="BD5" s="51">
        <v>199.97</v>
      </c>
      <c r="BE5" s="51">
        <v>210.36</v>
      </c>
      <c r="BF5" s="51">
        <v>258.14</v>
      </c>
      <c r="BG5" s="51">
        <v>343.62</v>
      </c>
      <c r="BI5" s="46" t="s">
        <v>120</v>
      </c>
      <c r="BJ5" s="50" t="s">
        <v>10</v>
      </c>
      <c r="BK5" s="50" t="s">
        <v>35</v>
      </c>
      <c r="BL5" s="72">
        <f>TRUNC('Base 2023'!AM108/'Base 2023'!$AM$106,4)</f>
        <v>1.0968</v>
      </c>
      <c r="BM5" s="72">
        <f>TRUNC('Base 2023'!AN108/'Base 2023'!$AM$106,4)</f>
        <v>1.2218</v>
      </c>
      <c r="BN5" s="72">
        <f>TRUNC('Base 2023'!AO108/'Base 2023'!$AM$106,4)</f>
        <v>1.5239</v>
      </c>
      <c r="BO5" s="72">
        <f>TRUNC('Base 2023'!AP108/'Base 2023'!$AM$106,4)</f>
        <v>1.5934999999999999</v>
      </c>
      <c r="BP5" s="72">
        <f>TRUNC('Base 2023'!AQ108/'Base 2023'!$AM$106,4)</f>
        <v>2.0935000000000001</v>
      </c>
      <c r="BQ5" s="72">
        <f>TRUNC('Base 2023'!AR108/'Base 2023'!$AM$106,4)</f>
        <v>2.3803000000000001</v>
      </c>
      <c r="BR5" s="72">
        <f>TRUNC('Base 2023'!AS108/'Base 2023'!$AM$106,4)</f>
        <v>3.1187</v>
      </c>
      <c r="BS5" s="50"/>
      <c r="BT5" s="51">
        <v>173.82</v>
      </c>
      <c r="BU5" s="51">
        <v>193.59</v>
      </c>
      <c r="BV5" s="51">
        <v>241.48</v>
      </c>
      <c r="BW5" s="51">
        <v>252.52</v>
      </c>
      <c r="BX5" s="51">
        <v>331.73</v>
      </c>
      <c r="BY5" s="51">
        <v>377.21</v>
      </c>
      <c r="BZ5" s="51">
        <v>494.2</v>
      </c>
      <c r="CB5" s="46" t="s">
        <v>121</v>
      </c>
      <c r="CC5" s="50" t="s">
        <v>10</v>
      </c>
      <c r="CD5" s="50" t="s">
        <v>28</v>
      </c>
      <c r="CE5" s="72">
        <f t="shared" si="2"/>
        <v>1.1537999999999999</v>
      </c>
      <c r="CF5" s="50"/>
      <c r="CG5" s="51">
        <v>46.5</v>
      </c>
      <c r="CI5" s="46" t="s">
        <v>122</v>
      </c>
      <c r="CJ5" s="50" t="s">
        <v>10</v>
      </c>
      <c r="CK5" s="50" t="s">
        <v>34</v>
      </c>
      <c r="CL5" s="72">
        <f t="shared" si="3"/>
        <v>1.2467999999999999</v>
      </c>
      <c r="CM5" s="50"/>
      <c r="CN5" s="51">
        <v>39.400000000000006</v>
      </c>
      <c r="CP5" s="46" t="s">
        <v>123</v>
      </c>
      <c r="CQ5" s="50" t="s">
        <v>10</v>
      </c>
      <c r="CR5" s="50" t="s">
        <v>28</v>
      </c>
      <c r="CS5" s="72">
        <f t="shared" si="4"/>
        <v>1.6633</v>
      </c>
      <c r="CT5" s="50"/>
      <c r="CU5" s="51">
        <v>33.6</v>
      </c>
      <c r="CW5" s="46" t="s">
        <v>124</v>
      </c>
      <c r="CX5" s="50"/>
      <c r="CY5" s="69" t="s">
        <v>36</v>
      </c>
      <c r="CZ5" s="74">
        <f t="shared" si="5"/>
        <v>2.6320999999999999</v>
      </c>
      <c r="DA5" s="74">
        <f t="shared" si="6"/>
        <v>2.7700999999999998</v>
      </c>
      <c r="DB5" s="74">
        <f t="shared" si="7"/>
        <v>3.1149</v>
      </c>
      <c r="DC5" s="74">
        <f t="shared" si="8"/>
        <v>3.6206</v>
      </c>
      <c r="DD5" s="74">
        <f t="shared" si="9"/>
        <v>5.0228999999999999</v>
      </c>
      <c r="DE5" s="73"/>
      <c r="DF5" s="55">
        <v>11.450000000000001</v>
      </c>
      <c r="DG5" s="55">
        <v>12.05</v>
      </c>
      <c r="DH5" s="55">
        <v>13.55</v>
      </c>
      <c r="DI5" s="55">
        <v>15.75</v>
      </c>
      <c r="DJ5" s="55">
        <v>21.85</v>
      </c>
      <c r="DK5" s="55"/>
      <c r="DL5" s="55"/>
      <c r="DN5" s="46" t="s">
        <v>125</v>
      </c>
      <c r="DO5" s="50"/>
      <c r="DP5" s="69" t="s">
        <v>36</v>
      </c>
      <c r="DQ5" s="74">
        <f t="shared" si="10"/>
        <v>2.9523000000000001</v>
      </c>
      <c r="DR5" s="74">
        <f t="shared" si="11"/>
        <v>3.2141999999999999</v>
      </c>
      <c r="DS5" s="74">
        <f t="shared" si="12"/>
        <v>3.738</v>
      </c>
      <c r="DT5" s="74">
        <f t="shared" si="13"/>
        <v>4.2857000000000003</v>
      </c>
      <c r="DU5" s="74">
        <f t="shared" si="14"/>
        <v>5.1665999999999999</v>
      </c>
      <c r="DV5" s="50"/>
      <c r="DW5" s="70">
        <v>6.2</v>
      </c>
      <c r="DX5" s="70">
        <v>6.75</v>
      </c>
      <c r="DY5" s="70">
        <v>7.8500000000000005</v>
      </c>
      <c r="DZ5" s="70">
        <v>9</v>
      </c>
      <c r="EA5" s="70">
        <v>10.850000000000001</v>
      </c>
      <c r="EB5" s="55"/>
      <c r="EC5" s="55"/>
    </row>
    <row r="6" spans="1:133" x14ac:dyDescent="0.25">
      <c r="A6" s="46" t="s">
        <v>37</v>
      </c>
      <c r="C6" s="46" t="s">
        <v>126</v>
      </c>
      <c r="D6" s="50" t="s">
        <v>10</v>
      </c>
      <c r="E6" s="72">
        <f>TRUNC('Base 2023'!F210/'Base 2023'!$F$207,4)</f>
        <v>1.1835</v>
      </c>
      <c r="F6" s="72">
        <f>TRUNC('Base 2023'!G210/'Base 2023'!$F$207,4)</f>
        <v>1.2264999999999999</v>
      </c>
      <c r="G6" s="72">
        <f>TRUNC('Base 2023'!H210/'Base 2023'!$F$207,4)</f>
        <v>1.4242999999999999</v>
      </c>
      <c r="H6" s="72">
        <f>TRUNC('Base 2023'!I210/'Base 2023'!$F$207,4)</f>
        <v>1.6457999999999999</v>
      </c>
      <c r="I6" s="72">
        <f>TRUNC('Base 2023'!J210/'Base 2023'!$F$207,4)</f>
        <v>2.1244999999999998</v>
      </c>
      <c r="J6" s="72">
        <f>TRUNC('Base 2023'!K210/'Base 2023'!$F$207,4)</f>
        <v>2.3370000000000002</v>
      </c>
      <c r="K6" s="72">
        <f>TRUNC('Base 2023'!L210/'Base 2023'!$F$207,4)</f>
        <v>2.8275000000000001</v>
      </c>
      <c r="L6" s="50"/>
      <c r="M6" s="50"/>
      <c r="N6" s="50" t="s">
        <v>38</v>
      </c>
      <c r="O6" s="51">
        <v>237.02</v>
      </c>
      <c r="P6" s="51">
        <v>245.64</v>
      </c>
      <c r="Q6" s="51">
        <v>285.25</v>
      </c>
      <c r="R6" s="51">
        <v>329.62</v>
      </c>
      <c r="S6" s="51">
        <v>425.44</v>
      </c>
      <c r="T6" s="51">
        <v>468</v>
      </c>
      <c r="U6" s="51">
        <v>566.23</v>
      </c>
      <c r="V6" s="44"/>
      <c r="W6" s="46" t="s">
        <v>127</v>
      </c>
      <c r="X6" s="50" t="s">
        <v>10</v>
      </c>
      <c r="Y6" s="50" t="s">
        <v>38</v>
      </c>
      <c r="Z6" s="72">
        <f>TRUNC('Base 2023'!Q211/'Base 2023'!$Q$208,4)</f>
        <v>1.1834</v>
      </c>
      <c r="AA6" s="72">
        <f>TRUNC('Base 2023'!R211/'Base 2023'!$Q$208,4)</f>
        <v>1.4097999999999999</v>
      </c>
      <c r="AB6" s="72">
        <f>TRUNC('Base 2023'!S211/'Base 2023'!$Q$208,4)</f>
        <v>1.5666</v>
      </c>
      <c r="AC6" s="72">
        <f>TRUNC('Base 2023'!T211/'Base 2023'!$Q$208,4)</f>
        <v>1.6452</v>
      </c>
      <c r="AD6" s="72">
        <f>TRUNC('Base 2023'!U211/'Base 2023'!$Q$208,4)</f>
        <v>2.1234999999999999</v>
      </c>
      <c r="AE6" s="72">
        <f>TRUNC('Base 2023'!V211/'Base 2023'!$Q$208,4)</f>
        <v>2.3363</v>
      </c>
      <c r="AF6" s="72">
        <f>TRUNC('Base 2023'!W211/'Base 2023'!$Q$208,4)</f>
        <v>2.8269000000000002</v>
      </c>
      <c r="AG6" s="50"/>
      <c r="AH6" s="51">
        <v>189.68</v>
      </c>
      <c r="AI6" s="51">
        <v>225.97</v>
      </c>
      <c r="AJ6" s="51">
        <v>251.07</v>
      </c>
      <c r="AK6" s="51">
        <v>263.66000000000003</v>
      </c>
      <c r="AL6" s="51">
        <v>340.36</v>
      </c>
      <c r="AM6" s="51">
        <v>374.44</v>
      </c>
      <c r="AN6" s="51">
        <v>453.05</v>
      </c>
      <c r="AP6" s="46" t="s">
        <v>128</v>
      </c>
      <c r="AQ6" s="50" t="s">
        <v>10</v>
      </c>
      <c r="AR6" s="50" t="s">
        <v>38</v>
      </c>
      <c r="AS6" s="72">
        <f>TRUNC('Base 2023'!AB91/'Base 2023'!$AB$88,4)</f>
        <v>1.3153999999999999</v>
      </c>
      <c r="AT6" s="72">
        <f>TRUNC('Base 2023'!AC91/'Base 2023'!$AB$88,4)</f>
        <v>1.6142000000000001</v>
      </c>
      <c r="AU6" s="72">
        <f>TRUNC('Base 2023'!AD91/'Base 2023'!$AB$88,4)</f>
        <v>1.6967000000000001</v>
      </c>
      <c r="AV6" s="72">
        <f>TRUNC('Base 2023'!AE91/'Base 2023'!$AB$88,4)</f>
        <v>1.7271000000000001</v>
      </c>
      <c r="AW6" s="72">
        <f>TRUNC('Base 2023'!AF91/'Base 2023'!$AB$88,4)</f>
        <v>1.9036999999999999</v>
      </c>
      <c r="AX6" s="72">
        <f>TRUNC('Base 2023'!AG91/'Base 2023'!$AB$88,4)</f>
        <v>2.3713000000000002</v>
      </c>
      <c r="AY6" s="72">
        <f>TRUNC('Base 2023'!AH91/'Base 2023'!$AB$88,4)</f>
        <v>2.8248000000000002</v>
      </c>
      <c r="AZ6" s="50"/>
      <c r="BA6" s="51">
        <v>168.75</v>
      </c>
      <c r="BB6" s="51">
        <v>207.1</v>
      </c>
      <c r="BC6" s="51">
        <v>217.69</v>
      </c>
      <c r="BD6" s="51">
        <v>221.61</v>
      </c>
      <c r="BE6" s="51">
        <v>244.25</v>
      </c>
      <c r="BF6" s="51">
        <v>304.22000000000003</v>
      </c>
      <c r="BG6" s="51">
        <v>362.44</v>
      </c>
      <c r="BI6" s="46" t="s">
        <v>129</v>
      </c>
      <c r="BJ6" s="50" t="s">
        <v>10</v>
      </c>
      <c r="BK6" s="50" t="s">
        <v>39</v>
      </c>
      <c r="BL6" s="72">
        <f>TRUNC('Base 2023'!AM109/'Base 2023'!$AM$106,4)</f>
        <v>1.1761999999999999</v>
      </c>
      <c r="BM6" s="72">
        <f>TRUNC('Base 2023'!AN109/'Base 2023'!$AM$106,4)</f>
        <v>1.3</v>
      </c>
      <c r="BN6" s="72">
        <f>TRUNC('Base 2023'!AO109/'Base 2023'!$AM$106,4)</f>
        <v>1.7053</v>
      </c>
      <c r="BO6" s="72">
        <f>TRUNC('Base 2023'!AP109/'Base 2023'!$AM$106,4)</f>
        <v>1.7750999999999999</v>
      </c>
      <c r="BP6" s="72">
        <f>TRUNC('Base 2023'!AQ109/'Base 2023'!$AM$106,4)</f>
        <v>2.5659000000000001</v>
      </c>
      <c r="BQ6" s="72">
        <f>TRUNC('Base 2023'!AR109/'Base 2023'!$AM$106,4)</f>
        <v>2.8531</v>
      </c>
      <c r="BR6" s="72">
        <f>TRUNC('Base 2023'!AS109/'Base 2023'!$AM$106,4)</f>
        <v>3.7883</v>
      </c>
      <c r="BS6" s="50"/>
      <c r="BT6" s="51">
        <v>186.37</v>
      </c>
      <c r="BU6" s="51">
        <v>205.99</v>
      </c>
      <c r="BV6" s="51">
        <v>270.24</v>
      </c>
      <c r="BW6" s="51">
        <v>281.29000000000002</v>
      </c>
      <c r="BX6" s="51">
        <v>406.62</v>
      </c>
      <c r="BY6" s="51">
        <v>452.09</v>
      </c>
      <c r="BZ6" s="51">
        <v>600.30999999999995</v>
      </c>
      <c r="CB6" s="46" t="s">
        <v>130</v>
      </c>
      <c r="CC6" s="50" t="s">
        <v>10</v>
      </c>
      <c r="CD6" s="50" t="s">
        <v>34</v>
      </c>
      <c r="CE6" s="72">
        <f t="shared" si="2"/>
        <v>1.2629999999999999</v>
      </c>
      <c r="CF6" s="50"/>
      <c r="CG6" s="51">
        <v>50.900000000000006</v>
      </c>
      <c r="CI6" s="46" t="s">
        <v>131</v>
      </c>
      <c r="CJ6" s="50" t="s">
        <v>10</v>
      </c>
      <c r="CK6" s="50" t="s">
        <v>38</v>
      </c>
      <c r="CL6" s="72">
        <f t="shared" si="3"/>
        <v>1.3702000000000001</v>
      </c>
      <c r="CM6" s="50"/>
      <c r="CN6" s="51">
        <v>43.300000000000004</v>
      </c>
      <c r="CP6" s="46" t="s">
        <v>132</v>
      </c>
      <c r="CQ6" s="50" t="s">
        <v>10</v>
      </c>
      <c r="CR6" s="50" t="s">
        <v>34</v>
      </c>
      <c r="CS6" s="72">
        <f t="shared" si="4"/>
        <v>1.8414999999999999</v>
      </c>
      <c r="CT6" s="50"/>
      <c r="CU6" s="51">
        <v>37.200000000000003</v>
      </c>
      <c r="CW6" s="46" t="s">
        <v>133</v>
      </c>
      <c r="CX6" s="50"/>
      <c r="CY6" s="69" t="s">
        <v>40</v>
      </c>
      <c r="CZ6" s="74">
        <f t="shared" si="5"/>
        <v>5.3217999999999996</v>
      </c>
      <c r="DA6" s="74">
        <f t="shared" si="6"/>
        <v>5.5171999999999999</v>
      </c>
      <c r="DB6" s="74">
        <f t="shared" si="7"/>
        <v>6.8964999999999996</v>
      </c>
      <c r="DC6" s="74">
        <f t="shared" si="8"/>
        <v>7.4711999999999996</v>
      </c>
      <c r="DD6" s="74">
        <f t="shared" si="9"/>
        <v>10.632099999999999</v>
      </c>
      <c r="DE6" s="73"/>
      <c r="DF6" s="55">
        <v>23.150000000000002</v>
      </c>
      <c r="DG6" s="55">
        <v>24</v>
      </c>
      <c r="DH6" s="55">
        <v>30</v>
      </c>
      <c r="DI6" s="55">
        <v>32.5</v>
      </c>
      <c r="DJ6" s="55">
        <v>46.25</v>
      </c>
      <c r="DK6" s="55"/>
      <c r="DL6" s="55"/>
      <c r="DN6" s="46" t="s">
        <v>134</v>
      </c>
      <c r="DO6" s="50"/>
      <c r="DP6" s="69" t="s">
        <v>40</v>
      </c>
      <c r="DQ6" s="74">
        <f t="shared" si="10"/>
        <v>6.8333000000000004</v>
      </c>
      <c r="DR6" s="74">
        <f t="shared" si="11"/>
        <v>7.4523000000000001</v>
      </c>
      <c r="DS6" s="74">
        <f t="shared" si="12"/>
        <v>8.0237999999999996</v>
      </c>
      <c r="DT6" s="74">
        <f t="shared" si="13"/>
        <v>9.3094999999999999</v>
      </c>
      <c r="DU6" s="74">
        <f t="shared" si="14"/>
        <v>10.9047</v>
      </c>
      <c r="DV6" s="50"/>
      <c r="DW6" s="70">
        <v>14.350000000000001</v>
      </c>
      <c r="DX6" s="70">
        <v>15.65</v>
      </c>
      <c r="DY6" s="70">
        <v>16.850000000000001</v>
      </c>
      <c r="DZ6" s="70">
        <v>19.55</v>
      </c>
      <c r="EA6" s="70">
        <v>22.900000000000002</v>
      </c>
      <c r="EB6" s="55"/>
      <c r="EC6" s="55"/>
    </row>
    <row r="7" spans="1:133" x14ac:dyDescent="0.25">
      <c r="A7" s="46" t="s">
        <v>41</v>
      </c>
      <c r="C7" s="46" t="s">
        <v>135</v>
      </c>
      <c r="D7" s="50" t="s">
        <v>10</v>
      </c>
      <c r="E7" s="72">
        <f>TRUNC('Base 2023'!F211/'Base 2023'!$F$207,4)</f>
        <v>1.2446999999999999</v>
      </c>
      <c r="F7" s="72">
        <f>TRUNC('Base 2023'!G211/'Base 2023'!$F$207,4)</f>
        <v>1.2896000000000001</v>
      </c>
      <c r="G7" s="72">
        <f>TRUNC('Base 2023'!H211/'Base 2023'!$F$207,4)</f>
        <v>1.4981</v>
      </c>
      <c r="H7" s="72">
        <f>TRUNC('Base 2023'!I211/'Base 2023'!$F$207,4)</f>
        <v>1.7310000000000001</v>
      </c>
      <c r="I7" s="72">
        <f>TRUNC('Base 2023'!J211/'Base 2023'!$F$207,4)</f>
        <v>2.2332999999999998</v>
      </c>
      <c r="J7" s="72">
        <f>TRUNC('Base 2023'!K211/'Base 2023'!$F$207,4)</f>
        <v>2.4573</v>
      </c>
      <c r="K7" s="72">
        <f>TRUNC('Base 2023'!L211/'Base 2023'!$F$207,4)</f>
        <v>2.9733999999999998</v>
      </c>
      <c r="L7" s="50"/>
      <c r="M7" s="50"/>
      <c r="N7" s="50" t="s">
        <v>42</v>
      </c>
      <c r="O7" s="51">
        <v>249.26</v>
      </c>
      <c r="P7" s="51">
        <v>258.25</v>
      </c>
      <c r="Q7" s="51">
        <v>300</v>
      </c>
      <c r="R7" s="51">
        <v>346.64</v>
      </c>
      <c r="S7" s="51">
        <v>447.27</v>
      </c>
      <c r="T7" s="51">
        <v>492.09</v>
      </c>
      <c r="U7" s="51">
        <v>595.44000000000005</v>
      </c>
      <c r="V7" s="44"/>
      <c r="W7" s="46" t="s">
        <v>136</v>
      </c>
      <c r="X7" s="50" t="s">
        <v>10</v>
      </c>
      <c r="Y7" s="50" t="s">
        <v>42</v>
      </c>
      <c r="Z7" s="72">
        <f>TRUNC('Base 2023'!Q212/'Base 2023'!$Q$208,4)</f>
        <v>1.2442</v>
      </c>
      <c r="AA7" s="72">
        <f>TRUNC('Base 2023'!R212/'Base 2023'!$Q$208,4)</f>
        <v>1.4827999999999999</v>
      </c>
      <c r="AB7" s="72">
        <f>TRUNC('Base 2023'!S212/'Base 2023'!$Q$208,4)</f>
        <v>1.6473</v>
      </c>
      <c r="AC7" s="72">
        <f>TRUNC('Base 2023'!T212/'Base 2023'!$Q$208,4)</f>
        <v>1.7299</v>
      </c>
      <c r="AD7" s="72">
        <f>TRUNC('Base 2023'!U212/'Base 2023'!$Q$208,4)</f>
        <v>2.2328999999999999</v>
      </c>
      <c r="AE7" s="72">
        <f>TRUNC('Base 2023'!V212/'Base 2023'!$Q$208,4)</f>
        <v>2.4569999999999999</v>
      </c>
      <c r="AF7" s="72">
        <f>TRUNC('Base 2023'!W212/'Base 2023'!$Q$208,4)</f>
        <v>2.9723999999999999</v>
      </c>
      <c r="AG7" s="50"/>
      <c r="AH7" s="51">
        <v>199.41</v>
      </c>
      <c r="AI7" s="51">
        <v>237.66</v>
      </c>
      <c r="AJ7" s="51">
        <v>264.01</v>
      </c>
      <c r="AK7" s="51">
        <v>277.27</v>
      </c>
      <c r="AL7" s="51">
        <v>357.87</v>
      </c>
      <c r="AM7" s="51">
        <v>393.77</v>
      </c>
      <c r="AN7" s="51">
        <v>476.39</v>
      </c>
      <c r="AP7" s="46" t="s">
        <v>137</v>
      </c>
      <c r="AQ7" s="43"/>
      <c r="AR7" s="43" t="s">
        <v>12</v>
      </c>
      <c r="AS7" s="43"/>
      <c r="AT7" s="43"/>
      <c r="AU7" s="43"/>
      <c r="AV7" s="43"/>
      <c r="AW7" s="43"/>
      <c r="AX7" s="43"/>
      <c r="AY7" s="43"/>
      <c r="AZ7" s="43"/>
      <c r="BA7" s="49" t="s">
        <v>13</v>
      </c>
      <c r="BB7" s="49" t="s">
        <v>14</v>
      </c>
      <c r="BC7" s="49" t="s">
        <v>15</v>
      </c>
      <c r="BD7" s="49" t="s">
        <v>16</v>
      </c>
      <c r="BE7" s="49" t="s">
        <v>17</v>
      </c>
      <c r="BF7" s="49" t="s">
        <v>18</v>
      </c>
      <c r="BG7" s="49" t="s">
        <v>19</v>
      </c>
      <c r="BI7" s="46" t="s">
        <v>138</v>
      </c>
      <c r="BJ7" s="50" t="s">
        <v>10</v>
      </c>
      <c r="BK7" s="50" t="s">
        <v>38</v>
      </c>
      <c r="BL7" s="72">
        <f>TRUNC('Base 2023'!AM110/'Base 2023'!$AM$106,4)</f>
        <v>1.2410000000000001</v>
      </c>
      <c r="BM7" s="72">
        <f>TRUNC('Base 2023'!AN110/'Base 2023'!$AM$106,4)</f>
        <v>1.369</v>
      </c>
      <c r="BN7" s="72">
        <f>TRUNC('Base 2023'!AO110/'Base 2023'!$AM$106,4)</f>
        <v>1.8711</v>
      </c>
      <c r="BO7" s="72">
        <f>TRUNC('Base 2023'!AP110/'Base 2023'!$AM$106,4)</f>
        <v>1.9406000000000001</v>
      </c>
      <c r="BP7" s="72">
        <f>TRUNC('Base 2023'!AQ110/'Base 2023'!$AM$106,4)</f>
        <v>3.0169999999999999</v>
      </c>
      <c r="BQ7" s="72">
        <f>TRUNC('Base 2023'!AR110/'Base 2023'!$AM$106,4)</f>
        <v>3.3035999999999999</v>
      </c>
      <c r="BR7" s="72">
        <f>TRUNC('Base 2023'!AS110/'Base 2023'!$AM$106,4)</f>
        <v>4.4345999999999997</v>
      </c>
      <c r="BS7" s="50"/>
      <c r="BT7" s="51">
        <v>196.66</v>
      </c>
      <c r="BU7" s="51">
        <v>216.93</v>
      </c>
      <c r="BV7" s="51">
        <v>296.5</v>
      </c>
      <c r="BW7" s="51">
        <v>307.52999999999997</v>
      </c>
      <c r="BX7" s="51">
        <v>478.09</v>
      </c>
      <c r="BY7" s="51">
        <v>523.52</v>
      </c>
      <c r="BZ7" s="51">
        <v>702.71</v>
      </c>
      <c r="CB7" s="46" t="s">
        <v>139</v>
      </c>
      <c r="CC7" s="50" t="s">
        <v>10</v>
      </c>
      <c r="CD7" s="50" t="s">
        <v>38</v>
      </c>
      <c r="CE7" s="72">
        <f t="shared" si="2"/>
        <v>1.3722000000000001</v>
      </c>
      <c r="CF7" s="50"/>
      <c r="CG7" s="51">
        <v>55.300000000000004</v>
      </c>
      <c r="CI7" s="46" t="s">
        <v>140</v>
      </c>
      <c r="CJ7" s="50" t="s">
        <v>10</v>
      </c>
      <c r="CK7" s="50" t="s">
        <v>42</v>
      </c>
      <c r="CL7" s="72">
        <f t="shared" si="3"/>
        <v>1.4904999999999999</v>
      </c>
      <c r="CM7" s="50"/>
      <c r="CN7" s="51">
        <v>47.1</v>
      </c>
      <c r="CP7" s="46" t="s">
        <v>141</v>
      </c>
      <c r="CQ7" s="50" t="s">
        <v>10</v>
      </c>
      <c r="CR7" s="50" t="s">
        <v>38</v>
      </c>
      <c r="CS7" s="72">
        <f t="shared" si="4"/>
        <v>2.0247000000000002</v>
      </c>
      <c r="CT7" s="50"/>
      <c r="CU7" s="51">
        <v>40.900000000000006</v>
      </c>
      <c r="CW7" s="46" t="s">
        <v>142</v>
      </c>
      <c r="CX7" s="50"/>
      <c r="CY7" s="69" t="s">
        <v>29</v>
      </c>
      <c r="CZ7" s="74">
        <f t="shared" si="5"/>
        <v>10.057399999999999</v>
      </c>
      <c r="DA7" s="74">
        <f t="shared" si="6"/>
        <v>10.344799999999999</v>
      </c>
      <c r="DB7" s="74">
        <f t="shared" si="7"/>
        <v>12.068899999999999</v>
      </c>
      <c r="DC7" s="74">
        <f t="shared" si="8"/>
        <v>13.505699999999999</v>
      </c>
      <c r="DD7" s="74">
        <f t="shared" si="9"/>
        <v>16.954000000000001</v>
      </c>
      <c r="DE7" s="73"/>
      <c r="DF7" s="55">
        <v>43.75</v>
      </c>
      <c r="DG7" s="55">
        <v>45</v>
      </c>
      <c r="DH7" s="55">
        <v>52.5</v>
      </c>
      <c r="DI7" s="55">
        <v>58.75</v>
      </c>
      <c r="DJ7" s="55">
        <v>73.75</v>
      </c>
      <c r="DK7" s="55"/>
      <c r="DL7" s="55"/>
      <c r="DN7" s="46" t="s">
        <v>143</v>
      </c>
      <c r="DO7" s="50"/>
      <c r="DP7" s="69" t="s">
        <v>29</v>
      </c>
      <c r="DQ7" s="74">
        <f t="shared" si="10"/>
        <v>12.7857</v>
      </c>
      <c r="DR7" s="74">
        <f t="shared" si="11"/>
        <v>13.6904</v>
      </c>
      <c r="DS7" s="74">
        <f t="shared" si="12"/>
        <v>14.8809</v>
      </c>
      <c r="DT7" s="74">
        <f t="shared" si="13"/>
        <v>17.571400000000001</v>
      </c>
      <c r="DU7" s="74">
        <f t="shared" si="14"/>
        <v>20.833300000000001</v>
      </c>
      <c r="DV7" s="50"/>
      <c r="DW7" s="70">
        <v>26.85</v>
      </c>
      <c r="DX7" s="70">
        <v>28.75</v>
      </c>
      <c r="DY7" s="70">
        <v>31.25</v>
      </c>
      <c r="DZ7" s="70">
        <v>36.9</v>
      </c>
      <c r="EA7" s="70">
        <v>43.75</v>
      </c>
      <c r="EB7" s="55"/>
      <c r="EC7" s="55"/>
    </row>
    <row r="8" spans="1:133" x14ac:dyDescent="0.25">
      <c r="A8" s="46" t="s">
        <v>43</v>
      </c>
      <c r="C8" s="46" t="s">
        <v>144</v>
      </c>
      <c r="D8" s="50" t="s">
        <v>10</v>
      </c>
      <c r="E8" s="72">
        <f>TRUNC('Base 2023'!F212/'Base 2023'!$F$207,4)</f>
        <v>1.3055000000000001</v>
      </c>
      <c r="F8" s="72">
        <f>TRUNC('Base 2023'!G212/'Base 2023'!$F$207,4)</f>
        <v>1.3531</v>
      </c>
      <c r="G8" s="72">
        <f>TRUNC('Base 2023'!H212/'Base 2023'!$F$207,4)</f>
        <v>1.5710999999999999</v>
      </c>
      <c r="H8" s="72">
        <f>TRUNC('Base 2023'!I212/'Base 2023'!$F$207,4)</f>
        <v>1.8151999999999999</v>
      </c>
      <c r="I8" s="72">
        <f>TRUNC('Base 2023'!J212/'Base 2023'!$F$207,4)</f>
        <v>2.3426999999999998</v>
      </c>
      <c r="J8" s="72">
        <f>TRUNC('Base 2023'!K212/'Base 2023'!$F$207,4)</f>
        <v>2.5781999999999998</v>
      </c>
      <c r="K8" s="72">
        <f>TRUNC('Base 2023'!L212/'Base 2023'!$F$207,4)</f>
        <v>3.1193</v>
      </c>
      <c r="L8" s="50"/>
      <c r="M8" s="50"/>
      <c r="N8" s="50" t="s">
        <v>44</v>
      </c>
      <c r="O8" s="51">
        <v>261.45999999999998</v>
      </c>
      <c r="P8" s="51">
        <v>271</v>
      </c>
      <c r="Q8" s="51">
        <v>314.66000000000003</v>
      </c>
      <c r="R8" s="51">
        <v>363.5</v>
      </c>
      <c r="S8" s="51">
        <v>469.16</v>
      </c>
      <c r="T8" s="51">
        <v>516.33000000000004</v>
      </c>
      <c r="U8" s="51">
        <v>624.65</v>
      </c>
      <c r="V8" s="44"/>
      <c r="W8" s="46" t="s">
        <v>145</v>
      </c>
      <c r="X8" s="50" t="s">
        <v>10</v>
      </c>
      <c r="Y8" s="50" t="s">
        <v>44</v>
      </c>
      <c r="Z8" s="72">
        <f>TRUNC('Base 2023'!Q213/'Base 2023'!$Q$208,4)</f>
        <v>1.3051999999999999</v>
      </c>
      <c r="AA8" s="72">
        <f>TRUNC('Base 2023'!R213/'Base 2023'!$Q$208,4)</f>
        <v>1.556</v>
      </c>
      <c r="AB8" s="72">
        <f>TRUNC('Base 2023'!S213/'Base 2023'!$Q$208,4)</f>
        <v>1.7282</v>
      </c>
      <c r="AC8" s="72">
        <f>TRUNC('Base 2023'!T213/'Base 2023'!$Q$208,4)</f>
        <v>1.8149999999999999</v>
      </c>
      <c r="AD8" s="72">
        <f>TRUNC('Base 2023'!U213/'Base 2023'!$Q$208,4)</f>
        <v>2.3422999999999998</v>
      </c>
      <c r="AE8" s="72">
        <f>TRUNC('Base 2023'!V213/'Base 2023'!$Q$208,4)</f>
        <v>2.577</v>
      </c>
      <c r="AF8" s="72">
        <f>TRUNC('Base 2023'!W213/'Base 2023'!$Q$208,4)</f>
        <v>3.1181999999999999</v>
      </c>
      <c r="AG8" s="50"/>
      <c r="AH8" s="51">
        <v>209.21</v>
      </c>
      <c r="AI8" s="51">
        <v>249.36</v>
      </c>
      <c r="AJ8" s="51">
        <v>276.95999999999998</v>
      </c>
      <c r="AK8" s="51">
        <v>290.87</v>
      </c>
      <c r="AL8" s="51">
        <v>375.39</v>
      </c>
      <c r="AM8" s="51">
        <v>412.99</v>
      </c>
      <c r="AN8" s="51">
        <v>499.73</v>
      </c>
      <c r="AP8" s="46" t="s">
        <v>146</v>
      </c>
      <c r="AQ8" s="50" t="s">
        <v>21</v>
      </c>
      <c r="AR8" s="50" t="s">
        <v>22</v>
      </c>
      <c r="AS8" s="50"/>
      <c r="AT8" s="50"/>
      <c r="AU8" s="50"/>
      <c r="AV8" s="50"/>
      <c r="AW8" s="50"/>
      <c r="AX8" s="50"/>
      <c r="AY8" s="50"/>
      <c r="AZ8" s="50"/>
      <c r="BA8" s="51">
        <v>124.25</v>
      </c>
      <c r="BB8" s="51">
        <v>151.80000000000001</v>
      </c>
      <c r="BC8" s="51">
        <v>164.35</v>
      </c>
      <c r="BD8" s="51">
        <v>172.66</v>
      </c>
      <c r="BE8" s="51">
        <v>181.51</v>
      </c>
      <c r="BF8" s="51">
        <v>222.87</v>
      </c>
      <c r="BG8" s="51">
        <v>296.61</v>
      </c>
      <c r="BI8" s="46" t="s">
        <v>147</v>
      </c>
      <c r="BJ8" s="43"/>
      <c r="BK8" s="43" t="s">
        <v>12</v>
      </c>
      <c r="BL8" s="43"/>
      <c r="BM8" s="43"/>
      <c r="BN8" s="43"/>
      <c r="BO8" s="43"/>
      <c r="BP8" s="43"/>
      <c r="BQ8" s="43"/>
      <c r="BR8" s="43"/>
      <c r="BS8" s="43"/>
      <c r="BT8" s="49" t="s">
        <v>13</v>
      </c>
      <c r="BU8" s="49" t="s">
        <v>14</v>
      </c>
      <c r="BV8" s="49" t="s">
        <v>15</v>
      </c>
      <c r="BW8" s="49" t="s">
        <v>16</v>
      </c>
      <c r="BX8" s="49" t="s">
        <v>17</v>
      </c>
      <c r="BY8" s="49" t="s">
        <v>18</v>
      </c>
      <c r="BZ8" s="49" t="s">
        <v>19</v>
      </c>
      <c r="CB8" s="46" t="s">
        <v>148</v>
      </c>
      <c r="CC8" s="50" t="s">
        <v>10</v>
      </c>
      <c r="CD8" s="50" t="s">
        <v>42</v>
      </c>
      <c r="CE8" s="72">
        <f t="shared" si="2"/>
        <v>1.4838</v>
      </c>
      <c r="CF8" s="50"/>
      <c r="CG8" s="51">
        <v>59.800000000000004</v>
      </c>
      <c r="CI8" s="46" t="s">
        <v>149</v>
      </c>
      <c r="CJ8" s="50" t="s">
        <v>10</v>
      </c>
      <c r="CK8" s="50" t="s">
        <v>44</v>
      </c>
      <c r="CL8" s="72">
        <f t="shared" si="3"/>
        <v>1.6138999999999999</v>
      </c>
      <c r="CM8" s="50"/>
      <c r="CN8" s="51">
        <v>51</v>
      </c>
      <c r="CP8" s="46" t="s">
        <v>150</v>
      </c>
      <c r="CQ8" s="50" t="s">
        <v>10</v>
      </c>
      <c r="CR8" s="50" t="s">
        <v>42</v>
      </c>
      <c r="CS8" s="72">
        <f t="shared" si="4"/>
        <v>2.2079</v>
      </c>
      <c r="CT8" s="50"/>
      <c r="CU8" s="51">
        <v>44.6</v>
      </c>
      <c r="CW8" s="46" t="s">
        <v>151</v>
      </c>
      <c r="CX8" s="50"/>
      <c r="CY8" s="69" t="s">
        <v>35</v>
      </c>
      <c r="CZ8" s="74">
        <f t="shared" si="5"/>
        <v>16.678100000000001</v>
      </c>
      <c r="DA8" s="74">
        <f t="shared" si="6"/>
        <v>17.252800000000001</v>
      </c>
      <c r="DB8" s="74">
        <f t="shared" si="7"/>
        <v>20.7011</v>
      </c>
      <c r="DC8" s="74">
        <f t="shared" si="8"/>
        <v>23</v>
      </c>
      <c r="DD8" s="74">
        <f t="shared" si="9"/>
        <v>29.8735</v>
      </c>
      <c r="DE8" s="73"/>
      <c r="DF8" s="55">
        <v>72.55</v>
      </c>
      <c r="DG8" s="55">
        <v>75.05</v>
      </c>
      <c r="DH8" s="55">
        <v>90.050000000000011</v>
      </c>
      <c r="DI8" s="55">
        <v>100.05000000000001</v>
      </c>
      <c r="DJ8" s="55">
        <v>129.95000000000002</v>
      </c>
      <c r="DK8" s="55"/>
      <c r="DL8" s="55"/>
      <c r="DN8" s="46" t="s">
        <v>152</v>
      </c>
      <c r="DO8" s="50"/>
      <c r="DP8" s="69" t="s">
        <v>35</v>
      </c>
      <c r="DQ8" s="74">
        <f t="shared" si="10"/>
        <v>24.404699999999998</v>
      </c>
      <c r="DR8" s="74">
        <f t="shared" si="11"/>
        <v>25.595199999999998</v>
      </c>
      <c r="DS8" s="74">
        <f t="shared" si="12"/>
        <v>27.404699999999998</v>
      </c>
      <c r="DT8" s="74">
        <f t="shared" si="13"/>
        <v>32.738</v>
      </c>
      <c r="DU8" s="74">
        <f t="shared" si="14"/>
        <v>38.690399999999997</v>
      </c>
      <c r="DV8" s="50"/>
      <c r="DW8" s="70">
        <v>51.25</v>
      </c>
      <c r="DX8" s="70">
        <v>53.75</v>
      </c>
      <c r="DY8" s="70">
        <v>57.550000000000004</v>
      </c>
      <c r="DZ8" s="70">
        <v>68.75</v>
      </c>
      <c r="EA8" s="70">
        <v>81.25</v>
      </c>
      <c r="EB8" s="55"/>
      <c r="EC8" s="55"/>
    </row>
    <row r="9" spans="1:133" x14ac:dyDescent="0.25">
      <c r="A9" s="46" t="s">
        <v>45</v>
      </c>
      <c r="C9" s="46" t="s">
        <v>153</v>
      </c>
      <c r="D9" s="50" t="s">
        <v>10</v>
      </c>
      <c r="E9" s="72">
        <f>TRUNC('Base 2023'!F213/'Base 2023'!$F$207,4)</f>
        <v>1.3669</v>
      </c>
      <c r="F9" s="72">
        <f>TRUNC('Base 2023'!G213/'Base 2023'!$F$207,4)</f>
        <v>1.4169</v>
      </c>
      <c r="G9" s="72">
        <f>TRUNC('Base 2023'!H213/'Base 2023'!$F$207,4)</f>
        <v>1.6453</v>
      </c>
      <c r="H9" s="72">
        <f>TRUNC('Base 2023'!I213/'Base 2023'!$F$207,4)</f>
        <v>1.901</v>
      </c>
      <c r="I9" s="72">
        <f>TRUNC('Base 2023'!J213/'Base 2023'!$F$207,4)</f>
        <v>2.4529999999999998</v>
      </c>
      <c r="J9" s="72">
        <f>TRUNC('Base 2023'!K213/'Base 2023'!$F$207,4)</f>
        <v>2.6997</v>
      </c>
      <c r="K9" s="72">
        <f>TRUNC('Base 2023'!L213/'Base 2023'!$F$207,4)</f>
        <v>3.2660999999999998</v>
      </c>
      <c r="L9" s="50"/>
      <c r="M9" s="50"/>
      <c r="N9" s="50" t="s">
        <v>46</v>
      </c>
      <c r="O9" s="51">
        <v>273.75</v>
      </c>
      <c r="P9" s="51">
        <v>283.75</v>
      </c>
      <c r="Q9" s="51">
        <v>329.52</v>
      </c>
      <c r="R9" s="51">
        <v>380.71</v>
      </c>
      <c r="S9" s="51">
        <v>491.25</v>
      </c>
      <c r="T9" s="51">
        <v>540.64</v>
      </c>
      <c r="U9" s="51">
        <v>654.07000000000005</v>
      </c>
      <c r="V9" s="44"/>
      <c r="W9" s="46" t="s">
        <v>154</v>
      </c>
      <c r="X9" s="50" t="s">
        <v>10</v>
      </c>
      <c r="Y9" s="50" t="s">
        <v>46</v>
      </c>
      <c r="Z9" s="72">
        <f>TRUNC('Base 2023'!Q214/'Base 2023'!$Q$208,4)</f>
        <v>1.3669</v>
      </c>
      <c r="AA9" s="72">
        <f>TRUNC('Base 2023'!R214/'Base 2023'!$Q$208,4)</f>
        <v>1.6286</v>
      </c>
      <c r="AB9" s="72">
        <f>TRUNC('Base 2023'!S214/'Base 2023'!$Q$208,4)</f>
        <v>1.8088</v>
      </c>
      <c r="AC9" s="72">
        <f>TRUNC('Base 2023'!T214/'Base 2023'!$Q$208,4)</f>
        <v>1.9004000000000001</v>
      </c>
      <c r="AD9" s="72">
        <f>TRUNC('Base 2023'!U214/'Base 2023'!$Q$208,4)</f>
        <v>2.4521999999999999</v>
      </c>
      <c r="AE9" s="72">
        <f>TRUNC('Base 2023'!V214/'Base 2023'!$Q$208,4)</f>
        <v>2.6987999999999999</v>
      </c>
      <c r="AF9" s="72">
        <f>TRUNC('Base 2023'!W214/'Base 2023'!$Q$208,4)</f>
        <v>3.2646000000000002</v>
      </c>
      <c r="AG9" s="50"/>
      <c r="AH9" s="51">
        <v>219.09</v>
      </c>
      <c r="AI9" s="51">
        <v>261</v>
      </c>
      <c r="AJ9" s="51">
        <v>289.91000000000003</v>
      </c>
      <c r="AK9" s="51">
        <v>304.57</v>
      </c>
      <c r="AL9" s="51">
        <v>393.02</v>
      </c>
      <c r="AM9" s="51">
        <v>432.52</v>
      </c>
      <c r="AN9" s="51">
        <v>523.21</v>
      </c>
      <c r="AP9" s="46" t="s">
        <v>155</v>
      </c>
      <c r="AQ9" s="50" t="s">
        <v>21</v>
      </c>
      <c r="AR9" s="50" t="s">
        <v>28</v>
      </c>
      <c r="AS9" s="50"/>
      <c r="AT9" s="50"/>
      <c r="AU9" s="50"/>
      <c r="AV9" s="50"/>
      <c r="AW9" s="50"/>
      <c r="AX9" s="50"/>
      <c r="AY9" s="50"/>
      <c r="AZ9" s="50"/>
      <c r="BA9" s="51">
        <v>131.72999999999999</v>
      </c>
      <c r="BB9" s="51">
        <v>160.41</v>
      </c>
      <c r="BC9" s="51">
        <v>174.4</v>
      </c>
      <c r="BD9" s="51">
        <v>183.15</v>
      </c>
      <c r="BE9" s="51">
        <v>192.64</v>
      </c>
      <c r="BF9" s="51">
        <v>236.43</v>
      </c>
      <c r="BG9" s="51">
        <v>314.69</v>
      </c>
      <c r="BI9" s="46" t="s">
        <v>156</v>
      </c>
      <c r="BJ9" s="50" t="s">
        <v>21</v>
      </c>
      <c r="BK9" s="50" t="s">
        <v>23</v>
      </c>
      <c r="BL9" s="50"/>
      <c r="BM9" s="50"/>
      <c r="BN9" s="50"/>
      <c r="BO9" s="50"/>
      <c r="BP9" s="50"/>
      <c r="BQ9" s="50"/>
      <c r="BR9" s="50"/>
      <c r="BS9" s="50"/>
      <c r="BT9" s="51">
        <v>153.46</v>
      </c>
      <c r="BU9" s="51">
        <v>171.53</v>
      </c>
      <c r="BV9" s="51">
        <v>195.69</v>
      </c>
      <c r="BW9" s="51">
        <v>206.39</v>
      </c>
      <c r="BX9" s="51">
        <v>217.42</v>
      </c>
      <c r="BY9" s="51">
        <v>261.42</v>
      </c>
      <c r="BZ9" s="51">
        <v>329.81</v>
      </c>
      <c r="CB9" s="46" t="s">
        <v>157</v>
      </c>
      <c r="CC9" s="50" t="s">
        <v>10</v>
      </c>
      <c r="CD9" s="50" t="s">
        <v>44</v>
      </c>
      <c r="CE9" s="72">
        <f t="shared" si="2"/>
        <v>1.593</v>
      </c>
      <c r="CF9" s="50"/>
      <c r="CG9" s="51">
        <v>64.2</v>
      </c>
      <c r="CI9" s="46" t="s">
        <v>158</v>
      </c>
      <c r="CJ9" s="50" t="s">
        <v>10</v>
      </c>
      <c r="CK9" s="50" t="s">
        <v>46</v>
      </c>
      <c r="CL9" s="72">
        <f t="shared" si="3"/>
        <v>1.7373000000000001</v>
      </c>
      <c r="CM9" s="50"/>
      <c r="CN9" s="51">
        <v>54.900000000000006</v>
      </c>
      <c r="CP9" s="46" t="s">
        <v>159</v>
      </c>
      <c r="CQ9" s="50" t="s">
        <v>10</v>
      </c>
      <c r="CR9" s="50" t="s">
        <v>44</v>
      </c>
      <c r="CS9" s="72">
        <f t="shared" si="4"/>
        <v>2.3860999999999999</v>
      </c>
      <c r="CT9" s="50"/>
      <c r="CU9" s="51">
        <v>48.2</v>
      </c>
      <c r="CW9" s="46" t="s">
        <v>160</v>
      </c>
      <c r="CX9" s="50"/>
      <c r="CY9" s="69" t="s">
        <v>39</v>
      </c>
      <c r="CZ9" s="74">
        <f t="shared" si="5"/>
        <v>23.2758</v>
      </c>
      <c r="DA9" s="74">
        <f t="shared" si="6"/>
        <v>24.137899999999998</v>
      </c>
      <c r="DB9" s="74">
        <f t="shared" si="7"/>
        <v>29.310300000000002</v>
      </c>
      <c r="DC9" s="74">
        <f t="shared" si="8"/>
        <v>32.482700000000001</v>
      </c>
      <c r="DD9" s="74">
        <f t="shared" si="9"/>
        <v>42.827500000000001</v>
      </c>
      <c r="DE9" s="73"/>
      <c r="DF9" s="55">
        <v>101.25</v>
      </c>
      <c r="DG9" s="55">
        <v>105</v>
      </c>
      <c r="DH9" s="55">
        <v>127.5</v>
      </c>
      <c r="DI9" s="55">
        <v>141.30000000000001</v>
      </c>
      <c r="DJ9" s="55">
        <v>186.3</v>
      </c>
      <c r="DK9" s="55"/>
      <c r="DL9" s="55"/>
      <c r="DN9" s="46" t="s">
        <v>161</v>
      </c>
      <c r="DO9" s="50"/>
      <c r="DP9" s="69" t="s">
        <v>39</v>
      </c>
      <c r="DQ9" s="74">
        <f t="shared" si="10"/>
        <v>36</v>
      </c>
      <c r="DR9" s="74">
        <f t="shared" si="11"/>
        <v>37.476100000000002</v>
      </c>
      <c r="DS9" s="74">
        <f t="shared" si="12"/>
        <v>40.5</v>
      </c>
      <c r="DT9" s="74">
        <f t="shared" si="13"/>
        <v>48.214199999999998</v>
      </c>
      <c r="DU9" s="74">
        <f t="shared" si="14"/>
        <v>56.547600000000003</v>
      </c>
      <c r="DV9" s="50"/>
      <c r="DW9" s="70">
        <v>75.600000000000009</v>
      </c>
      <c r="DX9" s="70">
        <v>78.7</v>
      </c>
      <c r="DY9" s="70">
        <v>85.050000000000011</v>
      </c>
      <c r="DZ9" s="70">
        <v>101.25</v>
      </c>
      <c r="EA9" s="70">
        <v>118.75</v>
      </c>
      <c r="EB9" s="55"/>
      <c r="EC9" s="55"/>
    </row>
    <row r="10" spans="1:133" x14ac:dyDescent="0.25">
      <c r="A10" s="46" t="s">
        <v>47</v>
      </c>
      <c r="C10" s="46" t="s">
        <v>162</v>
      </c>
      <c r="D10" s="50" t="s">
        <v>10</v>
      </c>
      <c r="E10" s="72">
        <f>TRUNC('Base 2023'!F214/'Base 2023'!$F$207,4)</f>
        <v>1.4280999999999999</v>
      </c>
      <c r="F10" s="72">
        <f>TRUNC('Base 2023'!G214/'Base 2023'!$F$207,4)</f>
        <v>1.48</v>
      </c>
      <c r="G10" s="72">
        <f>TRUNC('Base 2023'!H214/'Base 2023'!$F$207,4)</f>
        <v>1.7185999999999999</v>
      </c>
      <c r="H10" s="72">
        <f>TRUNC('Base 2023'!I214/'Base 2023'!$F$207,4)</f>
        <v>1.9857</v>
      </c>
      <c r="I10" s="72">
        <f>TRUNC('Base 2023'!J214/'Base 2023'!$F$207,4)</f>
        <v>2.5628000000000002</v>
      </c>
      <c r="J10" s="72">
        <f>TRUNC('Base 2023'!K214/'Base 2023'!$F$207,4)</f>
        <v>2.8199000000000001</v>
      </c>
      <c r="K10" s="72">
        <f>TRUNC('Base 2023'!L214/'Base 2023'!$F$207,4)</f>
        <v>3.4117000000000002</v>
      </c>
      <c r="L10" s="50"/>
      <c r="M10" s="50"/>
      <c r="N10" s="50" t="s">
        <v>48</v>
      </c>
      <c r="O10" s="51">
        <v>286</v>
      </c>
      <c r="P10" s="51">
        <v>296.39</v>
      </c>
      <c r="Q10" s="51">
        <v>344.18</v>
      </c>
      <c r="R10" s="51">
        <v>397.68</v>
      </c>
      <c r="S10" s="51">
        <v>513.23</v>
      </c>
      <c r="T10" s="51">
        <v>564.73</v>
      </c>
      <c r="U10" s="51">
        <v>683.23</v>
      </c>
      <c r="V10" s="44"/>
      <c r="W10" s="46" t="s">
        <v>163</v>
      </c>
      <c r="X10" s="50" t="s">
        <v>10</v>
      </c>
      <c r="Y10" s="50" t="s">
        <v>48</v>
      </c>
      <c r="Z10" s="72">
        <f>TRUNC('Base 2023'!Q215/'Base 2023'!$Q$208,4)</f>
        <v>1.4276</v>
      </c>
      <c r="AA10" s="72">
        <f>TRUNC('Base 2023'!R215/'Base 2023'!$Q$208,4)</f>
        <v>1.7015</v>
      </c>
      <c r="AB10" s="72">
        <f>TRUNC('Base 2023'!S215/'Base 2023'!$Q$208,4)</f>
        <v>1.8896999999999999</v>
      </c>
      <c r="AC10" s="72">
        <f>TRUNC('Base 2023'!T215/'Base 2023'!$Q$208,4)</f>
        <v>1.9851000000000001</v>
      </c>
      <c r="AD10" s="72">
        <f>TRUNC('Base 2023'!U215/'Base 2023'!$Q$208,4)</f>
        <v>2.5615999999999999</v>
      </c>
      <c r="AE10" s="72">
        <f>TRUNC('Base 2023'!V215/'Base 2023'!$Q$208,4)</f>
        <v>2.8186</v>
      </c>
      <c r="AF10" s="72">
        <f>TRUNC('Base 2023'!W215/'Base 2023'!$Q$208,4)</f>
        <v>3.4104000000000001</v>
      </c>
      <c r="AG10" s="50"/>
      <c r="AH10" s="51">
        <v>228.83</v>
      </c>
      <c r="AI10" s="51">
        <v>272.7</v>
      </c>
      <c r="AJ10" s="51">
        <v>302.87</v>
      </c>
      <c r="AK10" s="51">
        <v>318.17</v>
      </c>
      <c r="AL10" s="51">
        <v>410.53</v>
      </c>
      <c r="AM10" s="51">
        <v>451.74</v>
      </c>
      <c r="AN10" s="51">
        <v>546.6</v>
      </c>
      <c r="AP10" s="46" t="s">
        <v>164</v>
      </c>
      <c r="AQ10" s="50" t="s">
        <v>21</v>
      </c>
      <c r="AR10" s="50" t="s">
        <v>34</v>
      </c>
      <c r="AS10" s="50"/>
      <c r="AT10" s="50"/>
      <c r="AU10" s="50"/>
      <c r="AV10" s="50"/>
      <c r="AW10" s="50"/>
      <c r="AX10" s="50"/>
      <c r="AY10" s="50"/>
      <c r="AZ10" s="50"/>
      <c r="BA10" s="51">
        <v>139.36000000000001</v>
      </c>
      <c r="BB10" s="51">
        <v>169.06</v>
      </c>
      <c r="BC10" s="51">
        <v>184.37</v>
      </c>
      <c r="BD10" s="51">
        <v>193.65</v>
      </c>
      <c r="BE10" s="51">
        <v>203.72</v>
      </c>
      <c r="BF10" s="51">
        <v>249.99</v>
      </c>
      <c r="BG10" s="51">
        <v>332.77</v>
      </c>
      <c r="BI10" s="46" t="s">
        <v>165</v>
      </c>
      <c r="BJ10" s="50" t="s">
        <v>21</v>
      </c>
      <c r="BK10" s="50" t="s">
        <v>29</v>
      </c>
      <c r="BL10" s="50"/>
      <c r="BM10" s="50"/>
      <c r="BN10" s="50"/>
      <c r="BO10" s="50"/>
      <c r="BP10" s="50"/>
      <c r="BQ10" s="50"/>
      <c r="BR10" s="50"/>
      <c r="BS10" s="50"/>
      <c r="BT10" s="51">
        <v>158.37</v>
      </c>
      <c r="BU10" s="51">
        <v>176.79</v>
      </c>
      <c r="BV10" s="51">
        <v>208.48</v>
      </c>
      <c r="BW10" s="51">
        <v>219.17</v>
      </c>
      <c r="BX10" s="51">
        <v>252.08</v>
      </c>
      <c r="BY10" s="51">
        <v>296.07</v>
      </c>
      <c r="BZ10" s="51">
        <v>379.48</v>
      </c>
      <c r="CB10" s="46" t="s">
        <v>166</v>
      </c>
      <c r="CC10" s="50" t="s">
        <v>10</v>
      </c>
      <c r="CD10" s="50" t="s">
        <v>46</v>
      </c>
      <c r="CE10" s="72">
        <f t="shared" si="2"/>
        <v>1.7021999999999999</v>
      </c>
      <c r="CF10" s="50"/>
      <c r="CG10" s="51">
        <v>68.600000000000009</v>
      </c>
      <c r="CI10" s="46" t="s">
        <v>167</v>
      </c>
      <c r="CJ10" s="50" t="s">
        <v>10</v>
      </c>
      <c r="CK10" s="50" t="s">
        <v>48</v>
      </c>
      <c r="CL10" s="72">
        <f t="shared" si="3"/>
        <v>1.8607</v>
      </c>
      <c r="CM10" s="50"/>
      <c r="CN10" s="51">
        <v>58.800000000000004</v>
      </c>
      <c r="CP10" s="46" t="s">
        <v>168</v>
      </c>
      <c r="CQ10" s="50" t="s">
        <v>10</v>
      </c>
      <c r="CR10" s="50" t="s">
        <v>46</v>
      </c>
      <c r="CS10" s="72">
        <f t="shared" si="4"/>
        <v>2.5693000000000001</v>
      </c>
      <c r="CT10" s="50"/>
      <c r="CU10" s="51">
        <v>51.900000000000006</v>
      </c>
      <c r="CW10" s="46" t="s">
        <v>169</v>
      </c>
      <c r="CX10" s="50"/>
      <c r="CY10" s="69" t="s">
        <v>38</v>
      </c>
      <c r="CZ10" s="74">
        <f t="shared" si="5"/>
        <v>29.8735</v>
      </c>
      <c r="DA10" s="74">
        <f t="shared" si="6"/>
        <v>31.034400000000002</v>
      </c>
      <c r="DB10" s="74">
        <f t="shared" si="7"/>
        <v>37.930999999999997</v>
      </c>
      <c r="DC10" s="74">
        <f t="shared" si="8"/>
        <v>41.954000000000001</v>
      </c>
      <c r="DD10" s="74">
        <f t="shared" si="9"/>
        <v>55.747100000000003</v>
      </c>
      <c r="DE10" s="73"/>
      <c r="DF10" s="55">
        <v>129.95000000000002</v>
      </c>
      <c r="DG10" s="55">
        <v>135</v>
      </c>
      <c r="DH10" s="55">
        <v>165</v>
      </c>
      <c r="DI10" s="55">
        <v>182.5</v>
      </c>
      <c r="DJ10" s="55">
        <v>242.5</v>
      </c>
      <c r="DK10" s="55"/>
      <c r="DL10" s="55"/>
      <c r="DN10" s="46" t="s">
        <v>170</v>
      </c>
      <c r="DO10" s="50"/>
      <c r="DP10" s="69" t="s">
        <v>38</v>
      </c>
      <c r="DQ10" s="74">
        <f t="shared" si="10"/>
        <v>47.642800000000001</v>
      </c>
      <c r="DR10" s="74">
        <f t="shared" si="11"/>
        <v>49.404699999999998</v>
      </c>
      <c r="DS10" s="74">
        <f t="shared" si="12"/>
        <v>53.571399999999997</v>
      </c>
      <c r="DT10" s="74">
        <f t="shared" si="13"/>
        <v>63.714199999999998</v>
      </c>
      <c r="DU10" s="74">
        <f t="shared" si="14"/>
        <v>74.4285</v>
      </c>
      <c r="DV10" s="50"/>
      <c r="DW10" s="70">
        <v>100.05000000000001</v>
      </c>
      <c r="DX10" s="70">
        <v>103.75</v>
      </c>
      <c r="DY10" s="70">
        <v>112.5</v>
      </c>
      <c r="DZ10" s="70">
        <v>133.80000000000001</v>
      </c>
      <c r="EA10" s="70">
        <v>156.30000000000001</v>
      </c>
      <c r="EB10" s="55"/>
      <c r="EC10" s="55"/>
    </row>
    <row r="11" spans="1:133" x14ac:dyDescent="0.25">
      <c r="A11" s="46" t="s">
        <v>49</v>
      </c>
      <c r="C11" s="46" t="s">
        <v>171</v>
      </c>
      <c r="D11" s="50" t="s">
        <v>10</v>
      </c>
      <c r="E11" s="72">
        <f>TRUNC('Base 2023'!F215/'Base 2023'!$F$207,4)</f>
        <v>1.5445</v>
      </c>
      <c r="F11" s="72">
        <f>TRUNC('Base 2023'!G215/'Base 2023'!$F$207,4)</f>
        <v>1.6177999999999999</v>
      </c>
      <c r="G11" s="72">
        <f>TRUNC('Base 2023'!H215/'Base 2023'!$F$207,4)</f>
        <v>1.8669</v>
      </c>
      <c r="H11" s="72">
        <f>TRUNC('Base 2023'!I215/'Base 2023'!$F$207,4)</f>
        <v>2.1448999999999998</v>
      </c>
      <c r="I11" s="72">
        <f>TRUNC('Base 2023'!J215/'Base 2023'!$F$207,4)</f>
        <v>2.7696000000000001</v>
      </c>
      <c r="J11" s="72">
        <f>TRUNC('Base 2023'!K215/'Base 2023'!$F$207,4)</f>
        <v>3.0480999999999998</v>
      </c>
      <c r="K11" s="72">
        <f>TRUNC('Base 2023'!L215/'Base 2023'!$F$207,4)</f>
        <v>3.6876000000000002</v>
      </c>
      <c r="L11" s="50"/>
      <c r="M11" s="50"/>
      <c r="N11" s="50" t="s">
        <v>50</v>
      </c>
      <c r="O11" s="51">
        <v>309.33999999999997</v>
      </c>
      <c r="P11" s="51">
        <v>324</v>
      </c>
      <c r="Q11" s="51">
        <v>373.89</v>
      </c>
      <c r="R11" s="51">
        <v>429.55</v>
      </c>
      <c r="S11" s="51">
        <v>554.64</v>
      </c>
      <c r="T11" s="51">
        <v>610.4</v>
      </c>
      <c r="U11" s="51">
        <v>738.49</v>
      </c>
      <c r="V11" s="44"/>
      <c r="W11" s="46" t="s">
        <v>172</v>
      </c>
      <c r="X11" s="50" t="s">
        <v>10</v>
      </c>
      <c r="Y11" s="50" t="s">
        <v>50</v>
      </c>
      <c r="Z11" s="72">
        <f>TRUNC('Base 2023'!Q216/'Base 2023'!$Q$208,4)</f>
        <v>1.534</v>
      </c>
      <c r="AA11" s="72">
        <f>TRUNC('Base 2023'!R216/'Base 2023'!$Q$208,4)</f>
        <v>1.8274999999999999</v>
      </c>
      <c r="AB11" s="72">
        <f>TRUNC('Base 2023'!S216/'Base 2023'!$Q$208,4)</f>
        <v>2.0287000000000002</v>
      </c>
      <c r="AC11" s="72">
        <f>TRUNC('Base 2023'!T216/'Base 2023'!$Q$208,4)</f>
        <v>2.1375000000000002</v>
      </c>
      <c r="AD11" s="72">
        <f>TRUNC('Base 2023'!U216/'Base 2023'!$Q$208,4)</f>
        <v>2.7471000000000001</v>
      </c>
      <c r="AE11" s="72">
        <f>TRUNC('Base 2023'!V216/'Base 2023'!$Q$208,4)</f>
        <v>3.024</v>
      </c>
      <c r="AF11" s="72">
        <f>TRUNC('Base 2023'!W216/'Base 2023'!$Q$208,4)</f>
        <v>3.6621000000000001</v>
      </c>
      <c r="AG11" s="50"/>
      <c r="AH11" s="51">
        <v>245.85</v>
      </c>
      <c r="AI11" s="51">
        <v>292.88</v>
      </c>
      <c r="AJ11" s="51">
        <v>325.16000000000003</v>
      </c>
      <c r="AK11" s="51">
        <v>342.57</v>
      </c>
      <c r="AL11" s="51">
        <v>440.3</v>
      </c>
      <c r="AM11" s="51">
        <v>484.66</v>
      </c>
      <c r="AN11" s="51">
        <v>586.91</v>
      </c>
      <c r="AP11" s="46" t="s">
        <v>173</v>
      </c>
      <c r="AQ11" s="50" t="s">
        <v>21</v>
      </c>
      <c r="AR11" s="50" t="s">
        <v>38</v>
      </c>
      <c r="AS11" s="50"/>
      <c r="AT11" s="50"/>
      <c r="AU11" s="50"/>
      <c r="AV11" s="50"/>
      <c r="AW11" s="50"/>
      <c r="AX11" s="50"/>
      <c r="AY11" s="50"/>
      <c r="AZ11" s="50"/>
      <c r="BA11" s="51">
        <v>163.41999999999999</v>
      </c>
      <c r="BB11" s="51">
        <v>200.56</v>
      </c>
      <c r="BC11" s="51">
        <v>210.82</v>
      </c>
      <c r="BD11" s="51">
        <v>214.61</v>
      </c>
      <c r="BE11" s="51">
        <v>236.53</v>
      </c>
      <c r="BF11" s="51">
        <v>294.61</v>
      </c>
      <c r="BG11" s="51">
        <v>351</v>
      </c>
      <c r="BI11" s="46" t="s">
        <v>174</v>
      </c>
      <c r="BJ11" s="50" t="s">
        <v>21</v>
      </c>
      <c r="BK11" s="50" t="s">
        <v>35</v>
      </c>
      <c r="BL11" s="50"/>
      <c r="BM11" s="50"/>
      <c r="BN11" s="50"/>
      <c r="BO11" s="50"/>
      <c r="BP11" s="50"/>
      <c r="BQ11" s="50"/>
      <c r="BR11" s="50"/>
      <c r="BS11" s="50"/>
      <c r="BT11" s="51">
        <v>168.33</v>
      </c>
      <c r="BU11" s="51">
        <v>187.48</v>
      </c>
      <c r="BV11" s="51">
        <v>233.85</v>
      </c>
      <c r="BW11" s="51">
        <v>244.55</v>
      </c>
      <c r="BX11" s="51">
        <v>321.25</v>
      </c>
      <c r="BY11" s="51">
        <v>365.3</v>
      </c>
      <c r="BZ11" s="51">
        <v>478.59</v>
      </c>
      <c r="CB11" s="46" t="s">
        <v>175</v>
      </c>
      <c r="CC11" s="50" t="s">
        <v>10</v>
      </c>
      <c r="CD11" s="50" t="s">
        <v>48</v>
      </c>
      <c r="CE11" s="72">
        <f t="shared" si="2"/>
        <v>1.8113999999999999</v>
      </c>
      <c r="CF11" s="50"/>
      <c r="CG11" s="51">
        <v>73</v>
      </c>
      <c r="CI11" s="46" t="s">
        <v>176</v>
      </c>
      <c r="CJ11" s="50" t="s">
        <v>10</v>
      </c>
      <c r="CK11" s="50" t="s">
        <v>50</v>
      </c>
      <c r="CL11" s="72">
        <f t="shared" si="3"/>
        <v>1.9810000000000001</v>
      </c>
      <c r="CM11" s="50"/>
      <c r="CN11" s="51">
        <v>62.6</v>
      </c>
      <c r="CP11" s="46" t="s">
        <v>177</v>
      </c>
      <c r="CQ11" s="50" t="s">
        <v>10</v>
      </c>
      <c r="CR11" s="50" t="s">
        <v>48</v>
      </c>
      <c r="CS11" s="72">
        <f t="shared" si="4"/>
        <v>2.7524000000000002</v>
      </c>
      <c r="CT11" s="50"/>
      <c r="CU11" s="51">
        <v>55.6</v>
      </c>
      <c r="CW11" s="46"/>
      <c r="CX11" s="50"/>
      <c r="CY11" s="50"/>
      <c r="CZ11" s="50"/>
      <c r="DA11" s="50"/>
      <c r="DB11" s="50"/>
      <c r="DC11" s="50"/>
      <c r="DD11" s="50"/>
      <c r="DE11" s="50"/>
      <c r="DF11" s="51"/>
      <c r="DG11" s="51"/>
      <c r="DH11" s="51"/>
      <c r="DI11" s="51"/>
      <c r="DJ11" s="51"/>
      <c r="DK11" s="51"/>
      <c r="DL11" s="51"/>
      <c r="DN11" s="46"/>
      <c r="DO11" s="50"/>
      <c r="DP11" s="43"/>
      <c r="DQ11" s="43"/>
      <c r="DR11" s="43"/>
      <c r="DS11" s="43"/>
      <c r="DT11" s="43"/>
      <c r="DU11" s="43"/>
      <c r="DV11" s="50"/>
      <c r="DW11" s="49"/>
      <c r="DX11" s="49"/>
      <c r="DY11" s="49"/>
      <c r="DZ11" s="49"/>
      <c r="EA11" s="49"/>
      <c r="EB11" s="49"/>
      <c r="EC11" s="49"/>
    </row>
    <row r="12" spans="1:133" x14ac:dyDescent="0.25">
      <c r="A12" s="46" t="s">
        <v>51</v>
      </c>
      <c r="C12" s="46" t="s">
        <v>178</v>
      </c>
      <c r="D12" s="50" t="s">
        <v>10</v>
      </c>
      <c r="E12" s="72">
        <f>TRUNC('Base 2023'!F216/'Base 2023'!$F$207,4)</f>
        <v>1.6612</v>
      </c>
      <c r="F12" s="72">
        <f>TRUNC('Base 2023'!G216/'Base 2023'!$F$207,4)</f>
        <v>1.7556</v>
      </c>
      <c r="G12" s="72">
        <f>TRUNC('Base 2023'!H216/'Base 2023'!$F$207,4)</f>
        <v>2.0156000000000001</v>
      </c>
      <c r="H12" s="72">
        <f>TRUNC('Base 2023'!I216/'Base 2023'!$F$207,4)</f>
        <v>2.3039999999999998</v>
      </c>
      <c r="I12" s="72">
        <f>TRUNC('Base 2023'!J216/'Base 2023'!$F$207,4)</f>
        <v>2.9762</v>
      </c>
      <c r="J12" s="72">
        <f>TRUNC('Base 2023'!K216/'Base 2023'!$F$207,4)</f>
        <v>3.2759999999999998</v>
      </c>
      <c r="K12" s="72">
        <f>TRUNC('Base 2023'!L216/'Base 2023'!$F$207,4)</f>
        <v>3.9634</v>
      </c>
      <c r="L12" s="50"/>
      <c r="M12" s="50"/>
      <c r="N12" s="50" t="s">
        <v>52</v>
      </c>
      <c r="O12" s="51">
        <v>332.68</v>
      </c>
      <c r="P12" s="51">
        <v>351.6</v>
      </c>
      <c r="Q12" s="51">
        <v>403.66</v>
      </c>
      <c r="R12" s="51">
        <v>461.42</v>
      </c>
      <c r="S12" s="51">
        <v>596.04999999999995</v>
      </c>
      <c r="T12" s="51">
        <v>656.08</v>
      </c>
      <c r="U12" s="51">
        <v>793.71</v>
      </c>
      <c r="V12" s="44"/>
      <c r="W12" s="46" t="s">
        <v>179</v>
      </c>
      <c r="X12" s="50" t="s">
        <v>10</v>
      </c>
      <c r="Y12" s="50" t="s">
        <v>52</v>
      </c>
      <c r="Z12" s="72">
        <f>TRUNC('Base 2023'!Q217/'Base 2023'!$Q$208,4)</f>
        <v>1.6397999999999999</v>
      </c>
      <c r="AA12" s="72">
        <f>TRUNC('Base 2023'!R217/'Base 2023'!$Q$208,4)</f>
        <v>1.9534</v>
      </c>
      <c r="AB12" s="72">
        <f>TRUNC('Base 2023'!S217/'Base 2023'!$Q$208,4)</f>
        <v>2.1682999999999999</v>
      </c>
      <c r="AC12" s="72">
        <f>TRUNC('Base 2023'!T217/'Base 2023'!$Q$208,4)</f>
        <v>2.2900999999999998</v>
      </c>
      <c r="AD12" s="72">
        <f>TRUNC('Base 2023'!U217/'Base 2023'!$Q$208,4)</f>
        <v>2.9327000000000001</v>
      </c>
      <c r="AE12" s="72">
        <f>TRUNC('Base 2023'!V217/'Base 2023'!$Q$208,4)</f>
        <v>3.2296</v>
      </c>
      <c r="AF12" s="72">
        <f>TRUNC('Base 2023'!W217/'Base 2023'!$Q$208,4)</f>
        <v>3.9140000000000001</v>
      </c>
      <c r="AG12" s="50"/>
      <c r="AH12" s="51">
        <v>262.81</v>
      </c>
      <c r="AI12" s="51">
        <v>313.05</v>
      </c>
      <c r="AJ12" s="51">
        <v>347.49</v>
      </c>
      <c r="AK12" s="51">
        <v>367.01</v>
      </c>
      <c r="AL12" s="51">
        <v>470.01</v>
      </c>
      <c r="AM12" s="51">
        <v>517.59</v>
      </c>
      <c r="AN12" s="51">
        <v>627.27</v>
      </c>
      <c r="AP12" s="46" t="s">
        <v>137</v>
      </c>
      <c r="AQ12" s="43"/>
      <c r="AR12" s="43" t="s">
        <v>12</v>
      </c>
      <c r="AS12" s="43"/>
      <c r="AT12" s="43"/>
      <c r="AU12" s="43"/>
      <c r="AV12" s="43"/>
      <c r="AW12" s="43"/>
      <c r="AX12" s="43"/>
      <c r="AY12" s="43"/>
      <c r="AZ12" s="43"/>
      <c r="BA12" s="49" t="s">
        <v>13</v>
      </c>
      <c r="BB12" s="49" t="s">
        <v>14</v>
      </c>
      <c r="BC12" s="49" t="s">
        <v>15</v>
      </c>
      <c r="BD12" s="49" t="s">
        <v>16</v>
      </c>
      <c r="BE12" s="49" t="s">
        <v>17</v>
      </c>
      <c r="BF12" s="49" t="s">
        <v>18</v>
      </c>
      <c r="BG12" s="49" t="s">
        <v>19</v>
      </c>
      <c r="BI12" s="46" t="s">
        <v>180</v>
      </c>
      <c r="BJ12" s="50" t="s">
        <v>21</v>
      </c>
      <c r="BK12" s="50" t="s">
        <v>39</v>
      </c>
      <c r="BL12" s="50"/>
      <c r="BM12" s="50"/>
      <c r="BN12" s="50"/>
      <c r="BO12" s="50"/>
      <c r="BP12" s="50"/>
      <c r="BQ12" s="50"/>
      <c r="BR12" s="50"/>
      <c r="BS12" s="50"/>
      <c r="BT12" s="51">
        <v>180.49</v>
      </c>
      <c r="BU12" s="51">
        <v>199.48</v>
      </c>
      <c r="BV12" s="51">
        <v>261.7</v>
      </c>
      <c r="BW12" s="51">
        <v>272.39999999999998</v>
      </c>
      <c r="BX12" s="51">
        <v>393.78</v>
      </c>
      <c r="BY12" s="51">
        <v>437.81</v>
      </c>
      <c r="BZ12" s="51">
        <v>581.36</v>
      </c>
      <c r="CB12" s="46" t="s">
        <v>181</v>
      </c>
      <c r="CC12" s="50" t="s">
        <v>10</v>
      </c>
      <c r="CD12" s="50" t="s">
        <v>50</v>
      </c>
      <c r="CE12" s="72">
        <f t="shared" si="2"/>
        <v>1.923</v>
      </c>
      <c r="CF12" s="50"/>
      <c r="CG12" s="51">
        <v>77.5</v>
      </c>
      <c r="CI12" s="46" t="s">
        <v>182</v>
      </c>
      <c r="CJ12" s="50" t="s">
        <v>10</v>
      </c>
      <c r="CK12" s="50" t="s">
        <v>52</v>
      </c>
      <c r="CL12" s="72">
        <f t="shared" si="3"/>
        <v>2.1044</v>
      </c>
      <c r="CM12" s="50"/>
      <c r="CN12" s="51">
        <v>66.5</v>
      </c>
      <c r="CP12" s="46" t="s">
        <v>183</v>
      </c>
      <c r="CQ12" s="50" t="s">
        <v>10</v>
      </c>
      <c r="CR12" s="50" t="s">
        <v>50</v>
      </c>
      <c r="CS12" s="72">
        <f t="shared" si="4"/>
        <v>2.9306000000000001</v>
      </c>
      <c r="CT12" s="50"/>
      <c r="CU12" s="51">
        <v>59.2</v>
      </c>
      <c r="CW12" s="46"/>
      <c r="CX12" s="50"/>
      <c r="CY12" s="50"/>
      <c r="CZ12" s="50"/>
      <c r="DA12" s="50"/>
      <c r="DB12" s="50"/>
      <c r="DC12" s="50"/>
      <c r="DD12" s="50"/>
      <c r="DE12" s="50"/>
      <c r="DF12" s="51"/>
      <c r="DG12" s="51"/>
      <c r="DH12" s="51"/>
      <c r="DI12" s="51"/>
      <c r="DJ12" s="51"/>
      <c r="DK12" s="51"/>
      <c r="DL12" s="51"/>
      <c r="DN12" s="46"/>
      <c r="DO12" s="50"/>
      <c r="DP12" s="50"/>
      <c r="DQ12" s="50"/>
      <c r="DR12" s="50"/>
      <c r="DS12" s="50"/>
      <c r="DT12" s="50"/>
      <c r="DU12" s="50"/>
      <c r="DV12" s="50"/>
      <c r="DW12" s="51"/>
      <c r="DX12" s="51"/>
      <c r="DY12" s="51"/>
      <c r="DZ12" s="51"/>
      <c r="EA12" s="51"/>
      <c r="EB12" s="51"/>
      <c r="EC12" s="51"/>
    </row>
    <row r="13" spans="1:133" x14ac:dyDescent="0.25">
      <c r="A13" s="46" t="s">
        <v>53</v>
      </c>
      <c r="C13" s="46" t="s">
        <v>184</v>
      </c>
      <c r="D13" s="50" t="s">
        <v>10</v>
      </c>
      <c r="E13" s="72">
        <f>TRUNC('Base 2023'!F217/'Base 2023'!$F$207,4)</f>
        <v>0.1164</v>
      </c>
      <c r="F13" s="72">
        <f>TRUNC('Base 2023'!G217/'Base 2023'!$F$207,4)</f>
        <v>0.13780000000000001</v>
      </c>
      <c r="G13" s="72">
        <f>TRUNC('Base 2023'!H217/'Base 2023'!$F$207,4)</f>
        <v>0.1484</v>
      </c>
      <c r="H13" s="72">
        <f>TRUNC('Base 2023'!I217/'Base 2023'!$F$207,4)</f>
        <v>0.15909999999999999</v>
      </c>
      <c r="I13" s="72">
        <f>TRUNC('Base 2023'!J217/'Base 2023'!$F$207,4)</f>
        <v>0.20680000000000001</v>
      </c>
      <c r="J13" s="72">
        <f>TRUNC('Base 2023'!K217/'Base 2023'!$F$207,4)</f>
        <v>0.2281</v>
      </c>
      <c r="K13" s="72">
        <f>TRUNC('Base 2023'!L217/'Base 2023'!$F$207,4)</f>
        <v>0.27560000000000001</v>
      </c>
      <c r="L13" s="50"/>
      <c r="M13" s="50"/>
      <c r="N13" s="50" t="s">
        <v>54</v>
      </c>
      <c r="O13" s="51">
        <v>23.34</v>
      </c>
      <c r="P13" s="51">
        <v>27.61</v>
      </c>
      <c r="Q13" s="51">
        <v>29.72</v>
      </c>
      <c r="R13" s="51">
        <v>31.87</v>
      </c>
      <c r="S13" s="51">
        <v>41.41</v>
      </c>
      <c r="T13" s="51">
        <v>45.68</v>
      </c>
      <c r="U13" s="51">
        <v>55.21</v>
      </c>
      <c r="V13" s="44"/>
      <c r="W13" s="46" t="s">
        <v>185</v>
      </c>
      <c r="X13" s="50" t="s">
        <v>10</v>
      </c>
      <c r="Y13" s="50" t="s">
        <v>54</v>
      </c>
      <c r="Z13" s="72">
        <f>TRUNC('Base 2023'!Q218/'Base 2023'!$Q$208,4)</f>
        <v>0.1061</v>
      </c>
      <c r="AA13" s="72">
        <f>TRUNC('Base 2023'!R218/'Base 2023'!$Q$208,4)</f>
        <v>0.12590000000000001</v>
      </c>
      <c r="AB13" s="72">
        <f>TRUNC('Base 2023'!S218/'Base 2023'!$Q$208,4)</f>
        <v>0.13900000000000001</v>
      </c>
      <c r="AC13" s="72">
        <f>TRUNC('Base 2023'!T218/'Base 2023'!$Q$208,4)</f>
        <v>0.15260000000000001</v>
      </c>
      <c r="AD13" s="72">
        <f>TRUNC('Base 2023'!U218/'Base 2023'!$Q$208,4)</f>
        <v>0.1855</v>
      </c>
      <c r="AE13" s="72">
        <f>TRUNC('Base 2023'!V218/'Base 2023'!$Q$208,4)</f>
        <v>0.20530000000000001</v>
      </c>
      <c r="AF13" s="72">
        <f>TRUNC('Base 2023'!W218/'Base 2023'!$Q$208,4)</f>
        <v>0.25190000000000001</v>
      </c>
      <c r="AG13" s="50"/>
      <c r="AH13" s="51">
        <v>17.010000000000002</v>
      </c>
      <c r="AI13" s="51">
        <v>20.18</v>
      </c>
      <c r="AJ13" s="51">
        <v>22.29</v>
      </c>
      <c r="AK13" s="51">
        <v>24.44</v>
      </c>
      <c r="AL13" s="51">
        <v>29.72</v>
      </c>
      <c r="AM13" s="51">
        <v>32.93</v>
      </c>
      <c r="AN13" s="51">
        <v>40.36</v>
      </c>
      <c r="AP13" s="46" t="s">
        <v>186</v>
      </c>
      <c r="AQ13" s="50" t="s">
        <v>27</v>
      </c>
      <c r="AR13" s="50" t="s">
        <v>22</v>
      </c>
      <c r="AS13" s="50"/>
      <c r="AT13" s="50"/>
      <c r="AU13" s="50"/>
      <c r="AV13" s="50"/>
      <c r="AW13" s="50"/>
      <c r="AX13" s="50"/>
      <c r="AY13" s="50"/>
      <c r="AZ13" s="50"/>
      <c r="BA13" s="51">
        <v>118.84</v>
      </c>
      <c r="BB13" s="51">
        <v>145.19999999999999</v>
      </c>
      <c r="BC13" s="51">
        <v>157.19999999999999</v>
      </c>
      <c r="BD13" s="51">
        <v>165.15</v>
      </c>
      <c r="BE13" s="51">
        <v>173.62</v>
      </c>
      <c r="BF13" s="51">
        <v>213.18</v>
      </c>
      <c r="BG13" s="51">
        <v>283.70999999999998</v>
      </c>
      <c r="BI13" s="46" t="s">
        <v>187</v>
      </c>
      <c r="BJ13" s="50" t="s">
        <v>21</v>
      </c>
      <c r="BK13" s="50" t="s">
        <v>38</v>
      </c>
      <c r="BL13" s="50"/>
      <c r="BM13" s="50"/>
      <c r="BN13" s="50"/>
      <c r="BO13" s="50"/>
      <c r="BP13" s="50"/>
      <c r="BQ13" s="50"/>
      <c r="BR13" s="50"/>
      <c r="BS13" s="50"/>
      <c r="BT13" s="51">
        <v>190.45</v>
      </c>
      <c r="BU13" s="51">
        <v>210.08</v>
      </c>
      <c r="BV13" s="51">
        <v>287.13</v>
      </c>
      <c r="BW13" s="51">
        <v>297.82</v>
      </c>
      <c r="BX13" s="51">
        <v>462.99</v>
      </c>
      <c r="BY13" s="51">
        <v>506.98</v>
      </c>
      <c r="BZ13" s="51">
        <v>680.51</v>
      </c>
      <c r="CB13" s="46" t="s">
        <v>188</v>
      </c>
      <c r="CC13" s="50" t="s">
        <v>10</v>
      </c>
      <c r="CD13" s="50" t="s">
        <v>52</v>
      </c>
      <c r="CE13" s="72">
        <f t="shared" si="2"/>
        <v>2.0322</v>
      </c>
      <c r="CF13" s="50"/>
      <c r="CG13" s="51">
        <v>81.900000000000006</v>
      </c>
      <c r="CI13" s="46" t="s">
        <v>189</v>
      </c>
      <c r="CJ13" s="50" t="s">
        <v>10</v>
      </c>
      <c r="CK13" s="50" t="s">
        <v>54</v>
      </c>
      <c r="CL13" s="72">
        <f t="shared" si="3"/>
        <v>0.1234</v>
      </c>
      <c r="CM13" s="50"/>
      <c r="CN13" s="51">
        <v>3.9000000000000004</v>
      </c>
      <c r="CP13" s="46" t="s">
        <v>190</v>
      </c>
      <c r="CQ13" s="50" t="s">
        <v>10</v>
      </c>
      <c r="CR13" s="50" t="s">
        <v>52</v>
      </c>
      <c r="CS13" s="72">
        <f t="shared" si="4"/>
        <v>3.1137999999999999</v>
      </c>
      <c r="CT13" s="50"/>
      <c r="CU13" s="51">
        <v>62.900000000000006</v>
      </c>
      <c r="CW13" s="46"/>
      <c r="CX13" s="50"/>
      <c r="CY13" s="50"/>
      <c r="CZ13" s="50"/>
      <c r="DA13" s="50"/>
      <c r="DB13" s="50"/>
      <c r="DC13" s="50"/>
      <c r="DD13" s="50"/>
      <c r="DE13" s="50"/>
      <c r="DF13" s="51"/>
      <c r="DG13" s="51"/>
      <c r="DH13" s="51"/>
      <c r="DI13" s="51"/>
      <c r="DJ13" s="51"/>
      <c r="DK13" s="51"/>
      <c r="DL13" s="51"/>
      <c r="DN13" s="46"/>
      <c r="DO13" s="50"/>
      <c r="DP13" s="50"/>
      <c r="DQ13" s="50"/>
      <c r="DR13" s="50"/>
      <c r="DS13" s="50"/>
      <c r="DT13" s="50"/>
      <c r="DU13" s="50"/>
      <c r="DV13" s="50"/>
      <c r="DW13" s="51"/>
      <c r="DX13" s="51"/>
      <c r="DY13" s="51"/>
      <c r="DZ13" s="51"/>
      <c r="EA13" s="51"/>
      <c r="EB13" s="51"/>
      <c r="EC13" s="51"/>
    </row>
    <row r="14" spans="1:133" s="47" customFormat="1" x14ac:dyDescent="0.25">
      <c r="A14" s="46" t="s">
        <v>55</v>
      </c>
      <c r="C14" s="46" t="s">
        <v>191</v>
      </c>
      <c r="D14" s="43"/>
      <c r="E14" s="71"/>
      <c r="F14" s="71"/>
      <c r="G14" s="71"/>
      <c r="H14" s="71"/>
      <c r="I14" s="71"/>
      <c r="J14" s="71"/>
      <c r="K14" s="71"/>
      <c r="L14" s="43"/>
      <c r="M14" s="43"/>
      <c r="N14" s="43" t="s">
        <v>12</v>
      </c>
      <c r="O14" s="49" t="s">
        <v>13</v>
      </c>
      <c r="P14" s="49" t="s">
        <v>14</v>
      </c>
      <c r="Q14" s="49" t="s">
        <v>15</v>
      </c>
      <c r="R14" s="49" t="s">
        <v>16</v>
      </c>
      <c r="S14" s="49" t="s">
        <v>17</v>
      </c>
      <c r="T14" s="49" t="s">
        <v>18</v>
      </c>
      <c r="U14" s="49" t="s">
        <v>19</v>
      </c>
      <c r="V14" s="52"/>
      <c r="W14" s="46" t="s">
        <v>192</v>
      </c>
      <c r="X14" s="43"/>
      <c r="Y14" s="43" t="s">
        <v>12</v>
      </c>
      <c r="Z14" s="43"/>
      <c r="AA14" s="43"/>
      <c r="AB14" s="43"/>
      <c r="AC14" s="43"/>
      <c r="AD14" s="43"/>
      <c r="AE14" s="43"/>
      <c r="AF14" s="43"/>
      <c r="AG14" s="43"/>
      <c r="AH14" s="49" t="s">
        <v>13</v>
      </c>
      <c r="AI14" s="49" t="s">
        <v>14</v>
      </c>
      <c r="AJ14" s="49" t="s">
        <v>15</v>
      </c>
      <c r="AK14" s="49" t="s">
        <v>16</v>
      </c>
      <c r="AL14" s="49" t="s">
        <v>17</v>
      </c>
      <c r="AM14" s="49" t="s">
        <v>18</v>
      </c>
      <c r="AN14" s="49" t="s">
        <v>19</v>
      </c>
      <c r="AP14" s="46" t="s">
        <v>193</v>
      </c>
      <c r="AQ14" s="50" t="s">
        <v>27</v>
      </c>
      <c r="AR14" s="50" t="s">
        <v>28</v>
      </c>
      <c r="AS14" s="50"/>
      <c r="AT14" s="50"/>
      <c r="AU14" s="50"/>
      <c r="AV14" s="50"/>
      <c r="AW14" s="50"/>
      <c r="AX14" s="50"/>
      <c r="AY14" s="50"/>
      <c r="AZ14" s="50"/>
      <c r="BA14" s="51">
        <v>126</v>
      </c>
      <c r="BB14" s="51">
        <v>153.44</v>
      </c>
      <c r="BC14" s="51">
        <v>166.82</v>
      </c>
      <c r="BD14" s="51">
        <v>175.19</v>
      </c>
      <c r="BE14" s="51">
        <v>184.26</v>
      </c>
      <c r="BF14" s="51">
        <v>226.15</v>
      </c>
      <c r="BG14" s="51">
        <v>301</v>
      </c>
      <c r="BI14" s="46" t="s">
        <v>147</v>
      </c>
      <c r="BJ14" s="43"/>
      <c r="BK14" s="43" t="s">
        <v>12</v>
      </c>
      <c r="BL14" s="43"/>
      <c r="BM14" s="43"/>
      <c r="BN14" s="43"/>
      <c r="BO14" s="43"/>
      <c r="BP14" s="43"/>
      <c r="BQ14" s="43"/>
      <c r="BR14" s="43"/>
      <c r="BS14" s="43"/>
      <c r="BT14" s="49" t="s">
        <v>13</v>
      </c>
      <c r="BU14" s="49" t="s">
        <v>14</v>
      </c>
      <c r="BV14" s="49" t="s">
        <v>15</v>
      </c>
      <c r="BW14" s="49" t="s">
        <v>16</v>
      </c>
      <c r="BX14" s="49" t="s">
        <v>17</v>
      </c>
      <c r="BY14" s="49" t="s">
        <v>18</v>
      </c>
      <c r="BZ14" s="49" t="s">
        <v>19</v>
      </c>
      <c r="CB14" s="46" t="s">
        <v>194</v>
      </c>
      <c r="CC14" s="50" t="s">
        <v>10</v>
      </c>
      <c r="CD14" s="50" t="s">
        <v>54</v>
      </c>
      <c r="CE14" s="72">
        <f t="shared" si="2"/>
        <v>0.1091</v>
      </c>
      <c r="CF14" s="50"/>
      <c r="CG14" s="51">
        <v>4.4000000000000004</v>
      </c>
      <c r="CI14" s="46" t="s">
        <v>195</v>
      </c>
      <c r="CJ14" s="43"/>
      <c r="CK14" s="43" t="s">
        <v>12</v>
      </c>
      <c r="CL14" s="43"/>
      <c r="CM14" s="43"/>
      <c r="CN14" s="49" t="s">
        <v>20</v>
      </c>
      <c r="CP14" s="46" t="s">
        <v>196</v>
      </c>
      <c r="CQ14" s="50" t="s">
        <v>10</v>
      </c>
      <c r="CR14" s="50" t="s">
        <v>54</v>
      </c>
      <c r="CS14" s="72">
        <f t="shared" si="4"/>
        <v>0.18310000000000001</v>
      </c>
      <c r="CT14" s="50"/>
      <c r="CU14" s="51">
        <v>3.7</v>
      </c>
      <c r="CW14" s="46"/>
      <c r="CX14" s="43"/>
      <c r="CY14" s="43"/>
      <c r="CZ14" s="43"/>
      <c r="DA14" s="43"/>
      <c r="DB14" s="43"/>
      <c r="DC14" s="43"/>
      <c r="DD14" s="43"/>
      <c r="DE14" s="43"/>
      <c r="DF14" s="49"/>
      <c r="DG14" s="49"/>
      <c r="DH14" s="49"/>
      <c r="DI14" s="49"/>
      <c r="DJ14" s="49"/>
      <c r="DK14" s="49"/>
      <c r="DL14" s="49"/>
      <c r="DN14" s="46"/>
      <c r="DO14" s="50"/>
      <c r="DP14" s="50"/>
      <c r="DQ14" s="50"/>
      <c r="DR14" s="50"/>
      <c r="DS14" s="50"/>
      <c r="DT14" s="50"/>
      <c r="DU14" s="50"/>
      <c r="DV14" s="50"/>
      <c r="DW14" s="51"/>
      <c r="DX14" s="51"/>
      <c r="DY14" s="51"/>
      <c r="DZ14" s="51"/>
      <c r="EA14" s="51"/>
      <c r="EB14" s="51"/>
      <c r="EC14" s="51"/>
    </row>
    <row r="15" spans="1:133" x14ac:dyDescent="0.25">
      <c r="A15" s="46" t="s">
        <v>56</v>
      </c>
      <c r="C15" s="46" t="s">
        <v>197</v>
      </c>
      <c r="D15" s="50" t="s">
        <v>21</v>
      </c>
      <c r="E15" s="50"/>
      <c r="F15" s="50"/>
      <c r="G15" s="50"/>
      <c r="H15" s="50"/>
      <c r="I15" s="50"/>
      <c r="J15" s="50"/>
      <c r="K15" s="50"/>
      <c r="L15" s="50"/>
      <c r="M15" s="50"/>
      <c r="N15" s="50" t="s">
        <v>22</v>
      </c>
      <c r="O15" s="51">
        <v>193.95</v>
      </c>
      <c r="P15" s="51">
        <v>201.05</v>
      </c>
      <c r="Q15" s="51">
        <v>233.47</v>
      </c>
      <c r="R15" s="51">
        <v>269.73</v>
      </c>
      <c r="S15" s="51">
        <v>348.13</v>
      </c>
      <c r="T15" s="51">
        <v>382.99</v>
      </c>
      <c r="U15" s="51">
        <v>463.39</v>
      </c>
      <c r="W15" s="46" t="s">
        <v>198</v>
      </c>
      <c r="X15" s="50" t="s">
        <v>21</v>
      </c>
      <c r="Y15" s="50" t="s">
        <v>22</v>
      </c>
      <c r="Z15" s="50"/>
      <c r="AA15" s="50"/>
      <c r="AB15" s="50"/>
      <c r="AC15" s="50"/>
      <c r="AD15" s="50"/>
      <c r="AE15" s="50"/>
      <c r="AF15" s="50"/>
      <c r="AG15" s="50"/>
      <c r="AH15" s="51">
        <v>155.19999999999999</v>
      </c>
      <c r="AI15" s="51">
        <v>184.9</v>
      </c>
      <c r="AJ15" s="51">
        <v>205.46</v>
      </c>
      <c r="AK15" s="51">
        <v>215.77</v>
      </c>
      <c r="AL15" s="51">
        <v>278.47000000000003</v>
      </c>
      <c r="AM15" s="51">
        <v>306.47000000000003</v>
      </c>
      <c r="AN15" s="51">
        <v>370.73</v>
      </c>
      <c r="AP15" s="46" t="s">
        <v>199</v>
      </c>
      <c r="AQ15" s="50" t="s">
        <v>27</v>
      </c>
      <c r="AR15" s="50" t="s">
        <v>34</v>
      </c>
      <c r="AS15" s="50"/>
      <c r="AT15" s="50"/>
      <c r="AU15" s="50"/>
      <c r="AV15" s="50"/>
      <c r="AW15" s="50"/>
      <c r="AX15" s="50"/>
      <c r="AY15" s="50"/>
      <c r="AZ15" s="50"/>
      <c r="BA15" s="51">
        <v>133.30000000000001</v>
      </c>
      <c r="BB15" s="51">
        <v>161.71</v>
      </c>
      <c r="BC15" s="51">
        <v>176.35</v>
      </c>
      <c r="BD15" s="51">
        <v>185.23</v>
      </c>
      <c r="BE15" s="51">
        <v>194.86</v>
      </c>
      <c r="BF15" s="51">
        <v>239.12</v>
      </c>
      <c r="BG15" s="51">
        <v>318.3</v>
      </c>
      <c r="BI15" s="46" t="s">
        <v>200</v>
      </c>
      <c r="BJ15" s="50" t="s">
        <v>27</v>
      </c>
      <c r="BK15" s="50" t="s">
        <v>23</v>
      </c>
      <c r="BL15" s="50"/>
      <c r="BM15" s="50"/>
      <c r="BN15" s="50"/>
      <c r="BO15" s="50"/>
      <c r="BP15" s="50"/>
      <c r="BQ15" s="50"/>
      <c r="BR15" s="50"/>
      <c r="BS15" s="50"/>
      <c r="BT15" s="51">
        <v>146.78</v>
      </c>
      <c r="BU15" s="51">
        <v>164.08</v>
      </c>
      <c r="BV15" s="51">
        <v>187.18</v>
      </c>
      <c r="BW15" s="51">
        <v>197.42</v>
      </c>
      <c r="BX15" s="51">
        <v>207.97</v>
      </c>
      <c r="BY15" s="51">
        <v>250.05</v>
      </c>
      <c r="BZ15" s="51">
        <v>315.47000000000003</v>
      </c>
      <c r="CB15" s="46" t="s">
        <v>201</v>
      </c>
      <c r="CC15" s="43"/>
      <c r="CD15" s="43" t="s">
        <v>12</v>
      </c>
      <c r="CE15" s="43"/>
      <c r="CF15" s="43"/>
      <c r="CG15" s="49" t="s">
        <v>20</v>
      </c>
      <c r="CI15" s="46" t="s">
        <v>202</v>
      </c>
      <c r="CJ15" s="50" t="s">
        <v>21</v>
      </c>
      <c r="CK15" s="50" t="s">
        <v>22</v>
      </c>
      <c r="CL15" s="50"/>
      <c r="CM15" s="50"/>
      <c r="CN15" s="51">
        <v>31.6</v>
      </c>
      <c r="CP15" s="46" t="s">
        <v>203</v>
      </c>
      <c r="CQ15" s="43"/>
      <c r="CR15" s="43" t="s">
        <v>12</v>
      </c>
      <c r="CS15" s="43"/>
      <c r="CT15" s="43"/>
      <c r="CU15" s="49" t="s">
        <v>20</v>
      </c>
      <c r="CW15" s="46"/>
      <c r="CX15" s="50"/>
      <c r="CY15" s="50"/>
      <c r="CZ15" s="50"/>
      <c r="DA15" s="50"/>
      <c r="DB15" s="50"/>
      <c r="DC15" s="50"/>
      <c r="DD15" s="50"/>
      <c r="DE15" s="50"/>
      <c r="DF15" s="51"/>
      <c r="DG15" s="51"/>
      <c r="DH15" s="51"/>
      <c r="DI15" s="51"/>
      <c r="DJ15" s="51"/>
      <c r="DK15" s="51"/>
      <c r="DL15" s="51"/>
      <c r="DN15" s="46"/>
      <c r="DO15" s="50"/>
      <c r="DP15" s="50"/>
      <c r="DQ15" s="50"/>
      <c r="DR15" s="50"/>
      <c r="DS15" s="50"/>
      <c r="DT15" s="50"/>
      <c r="DU15" s="50"/>
      <c r="DV15" s="50"/>
      <c r="DW15" s="51"/>
      <c r="DX15" s="51"/>
      <c r="DY15" s="51"/>
      <c r="DZ15" s="51"/>
      <c r="EA15" s="51"/>
      <c r="EB15" s="51"/>
      <c r="EC15" s="51"/>
    </row>
    <row r="16" spans="1:133" x14ac:dyDescent="0.25">
      <c r="A16" s="46" t="s">
        <v>57</v>
      </c>
      <c r="C16" s="46" t="s">
        <v>204</v>
      </c>
      <c r="D16" s="50" t="s">
        <v>21</v>
      </c>
      <c r="E16" s="50"/>
      <c r="F16" s="50"/>
      <c r="G16" s="50"/>
      <c r="H16" s="50"/>
      <c r="I16" s="50"/>
      <c r="J16" s="50"/>
      <c r="K16" s="50"/>
      <c r="L16" s="50"/>
      <c r="M16" s="50"/>
      <c r="N16" s="50" t="s">
        <v>28</v>
      </c>
      <c r="O16" s="51">
        <v>205.8</v>
      </c>
      <c r="P16" s="51">
        <v>213.29</v>
      </c>
      <c r="Q16" s="51">
        <v>247.65</v>
      </c>
      <c r="R16" s="51">
        <v>286.2</v>
      </c>
      <c r="S16" s="51">
        <v>369.28</v>
      </c>
      <c r="T16" s="51">
        <v>406.32</v>
      </c>
      <c r="U16" s="51">
        <v>491.68</v>
      </c>
      <c r="W16" s="46" t="s">
        <v>205</v>
      </c>
      <c r="X16" s="50" t="s">
        <v>21</v>
      </c>
      <c r="Y16" s="50" t="s">
        <v>28</v>
      </c>
      <c r="Z16" s="50"/>
      <c r="AA16" s="50"/>
      <c r="AB16" s="50"/>
      <c r="AC16" s="50"/>
      <c r="AD16" s="50"/>
      <c r="AE16" s="50"/>
      <c r="AF16" s="50"/>
      <c r="AG16" s="50"/>
      <c r="AH16" s="51">
        <v>164.63</v>
      </c>
      <c r="AI16" s="51">
        <v>196.23</v>
      </c>
      <c r="AJ16" s="51">
        <v>217.91</v>
      </c>
      <c r="AK16" s="51">
        <v>228.94</v>
      </c>
      <c r="AL16" s="51">
        <v>295.44</v>
      </c>
      <c r="AM16" s="51">
        <v>325.08999999999997</v>
      </c>
      <c r="AN16" s="51">
        <v>393.38</v>
      </c>
      <c r="AP16" s="46" t="s">
        <v>206</v>
      </c>
      <c r="AQ16" s="50" t="s">
        <v>27</v>
      </c>
      <c r="AR16" s="50" t="s">
        <v>38</v>
      </c>
      <c r="AS16" s="50"/>
      <c r="AT16" s="50"/>
      <c r="AU16" s="50"/>
      <c r="AV16" s="50"/>
      <c r="AW16" s="50"/>
      <c r="AX16" s="50"/>
      <c r="AY16" s="50"/>
      <c r="AZ16" s="50"/>
      <c r="BA16" s="51">
        <v>156.31</v>
      </c>
      <c r="BB16" s="51">
        <v>191.84</v>
      </c>
      <c r="BC16" s="51">
        <v>201.65</v>
      </c>
      <c r="BD16" s="51">
        <v>205.28</v>
      </c>
      <c r="BE16" s="51">
        <v>226.25</v>
      </c>
      <c r="BF16" s="51">
        <v>281.8</v>
      </c>
      <c r="BG16" s="51">
        <v>335.74</v>
      </c>
      <c r="BI16" s="46" t="s">
        <v>207</v>
      </c>
      <c r="BJ16" s="50" t="s">
        <v>27</v>
      </c>
      <c r="BK16" s="50" t="s">
        <v>29</v>
      </c>
      <c r="BL16" s="50"/>
      <c r="BM16" s="50"/>
      <c r="BN16" s="50"/>
      <c r="BO16" s="50"/>
      <c r="BP16" s="50"/>
      <c r="BQ16" s="50"/>
      <c r="BR16" s="50"/>
      <c r="BS16" s="50"/>
      <c r="BT16" s="51">
        <v>151.47999999999999</v>
      </c>
      <c r="BU16" s="51">
        <v>169.1</v>
      </c>
      <c r="BV16" s="51">
        <v>199.42</v>
      </c>
      <c r="BW16" s="51">
        <v>209.64</v>
      </c>
      <c r="BX16" s="51">
        <v>241.12</v>
      </c>
      <c r="BY16" s="51">
        <v>283.2</v>
      </c>
      <c r="BZ16" s="51">
        <v>362.98</v>
      </c>
      <c r="CB16" s="46" t="s">
        <v>208</v>
      </c>
      <c r="CC16" s="50" t="s">
        <v>21</v>
      </c>
      <c r="CD16" s="50" t="s">
        <v>24</v>
      </c>
      <c r="CE16" s="50"/>
      <c r="CF16" s="50"/>
      <c r="CG16" s="51">
        <v>40.300000000000004</v>
      </c>
      <c r="CI16" s="46" t="s">
        <v>209</v>
      </c>
      <c r="CJ16" s="50" t="s">
        <v>21</v>
      </c>
      <c r="CK16" s="50" t="s">
        <v>28</v>
      </c>
      <c r="CL16" s="50"/>
      <c r="CM16" s="50"/>
      <c r="CN16" s="51">
        <v>35.5</v>
      </c>
      <c r="CP16" s="46" t="s">
        <v>210</v>
      </c>
      <c r="CQ16" s="50" t="s">
        <v>21</v>
      </c>
      <c r="CR16" s="50" t="s">
        <v>25</v>
      </c>
      <c r="CS16" s="50"/>
      <c r="CT16" s="50"/>
      <c r="CU16" s="51">
        <v>20.200000000000003</v>
      </c>
      <c r="CW16" s="46"/>
      <c r="CX16" s="50"/>
      <c r="CY16" s="50"/>
      <c r="CZ16" s="50"/>
      <c r="DA16" s="50"/>
      <c r="DB16" s="50"/>
      <c r="DC16" s="50"/>
      <c r="DD16" s="50"/>
      <c r="DE16" s="50"/>
      <c r="DF16" s="51"/>
      <c r="DG16" s="51"/>
      <c r="DH16" s="51"/>
      <c r="DI16" s="51"/>
      <c r="DJ16" s="51"/>
      <c r="DK16" s="51"/>
      <c r="DL16" s="51"/>
      <c r="DN16" s="46"/>
      <c r="DO16" s="43"/>
      <c r="DP16" s="50"/>
      <c r="DQ16" s="50"/>
      <c r="DR16" s="50"/>
      <c r="DS16" s="50"/>
      <c r="DT16" s="50"/>
      <c r="DU16" s="50"/>
      <c r="DV16" s="50"/>
      <c r="DW16" s="49"/>
      <c r="DX16" s="49"/>
      <c r="DY16" s="49"/>
      <c r="DZ16" s="49"/>
      <c r="EA16" s="49"/>
      <c r="EB16" s="49"/>
      <c r="EC16" s="49"/>
    </row>
    <row r="17" spans="1:133" x14ac:dyDescent="0.25">
      <c r="A17" s="46" t="s">
        <v>58</v>
      </c>
      <c r="C17" s="46" t="s">
        <v>211</v>
      </c>
      <c r="D17" s="50" t="s">
        <v>21</v>
      </c>
      <c r="E17" s="50"/>
      <c r="F17" s="50"/>
      <c r="G17" s="50"/>
      <c r="H17" s="50"/>
      <c r="I17" s="50"/>
      <c r="J17" s="50"/>
      <c r="K17" s="50"/>
      <c r="L17" s="50"/>
      <c r="M17" s="50"/>
      <c r="N17" s="50" t="s">
        <v>34</v>
      </c>
      <c r="O17" s="51">
        <v>217.62</v>
      </c>
      <c r="P17" s="51">
        <v>225.54</v>
      </c>
      <c r="Q17" s="51">
        <v>261.95</v>
      </c>
      <c r="R17" s="51">
        <v>302.54000000000002</v>
      </c>
      <c r="S17" s="51">
        <v>390.47</v>
      </c>
      <c r="T17" s="51">
        <v>429.65</v>
      </c>
      <c r="U17" s="51">
        <v>519.86</v>
      </c>
      <c r="W17" s="46" t="s">
        <v>212</v>
      </c>
      <c r="X17" s="50" t="s">
        <v>21</v>
      </c>
      <c r="Y17" s="50" t="s">
        <v>34</v>
      </c>
      <c r="Z17" s="50"/>
      <c r="AA17" s="50"/>
      <c r="AB17" s="50"/>
      <c r="AC17" s="50"/>
      <c r="AD17" s="50"/>
      <c r="AE17" s="50"/>
      <c r="AF17" s="50"/>
      <c r="AG17" s="50"/>
      <c r="AH17" s="51">
        <v>174.11</v>
      </c>
      <c r="AI17" s="51">
        <v>207.51</v>
      </c>
      <c r="AJ17" s="51">
        <v>230.45</v>
      </c>
      <c r="AK17" s="51">
        <v>242.07</v>
      </c>
      <c r="AL17" s="51">
        <v>312.45</v>
      </c>
      <c r="AM17" s="51">
        <v>343.8</v>
      </c>
      <c r="AN17" s="51">
        <v>415.9</v>
      </c>
      <c r="AP17" s="46" t="s">
        <v>137</v>
      </c>
      <c r="AQ17" s="43"/>
      <c r="AR17" s="43" t="s">
        <v>12</v>
      </c>
      <c r="AS17" s="43"/>
      <c r="AT17" s="43"/>
      <c r="AU17" s="43"/>
      <c r="AV17" s="43"/>
      <c r="AW17" s="43"/>
      <c r="AX17" s="43"/>
      <c r="AY17" s="43"/>
      <c r="AZ17" s="43"/>
      <c r="BA17" s="49" t="s">
        <v>13</v>
      </c>
      <c r="BB17" s="49" t="s">
        <v>14</v>
      </c>
      <c r="BC17" s="49" t="s">
        <v>15</v>
      </c>
      <c r="BD17" s="49" t="s">
        <v>16</v>
      </c>
      <c r="BE17" s="49" t="s">
        <v>17</v>
      </c>
      <c r="BF17" s="49" t="s">
        <v>18</v>
      </c>
      <c r="BG17" s="49" t="s">
        <v>19</v>
      </c>
      <c r="BI17" s="46" t="s">
        <v>213</v>
      </c>
      <c r="BJ17" s="50" t="s">
        <v>27</v>
      </c>
      <c r="BK17" s="50" t="s">
        <v>35</v>
      </c>
      <c r="BL17" s="50"/>
      <c r="BM17" s="50"/>
      <c r="BN17" s="50"/>
      <c r="BO17" s="50"/>
      <c r="BP17" s="50"/>
      <c r="BQ17" s="50"/>
      <c r="BR17" s="50"/>
      <c r="BS17" s="50"/>
      <c r="BT17" s="51">
        <v>161.01</v>
      </c>
      <c r="BU17" s="51">
        <v>179.33</v>
      </c>
      <c r="BV17" s="51">
        <v>223.69</v>
      </c>
      <c r="BW17" s="51">
        <v>233.91</v>
      </c>
      <c r="BX17" s="51">
        <v>307.29000000000002</v>
      </c>
      <c r="BY17" s="51">
        <v>349.41</v>
      </c>
      <c r="BZ17" s="51">
        <v>457.78</v>
      </c>
      <c r="CB17" s="46" t="s">
        <v>214</v>
      </c>
      <c r="CC17" s="50" t="s">
        <v>21</v>
      </c>
      <c r="CD17" s="50" t="s">
        <v>30</v>
      </c>
      <c r="CE17" s="50"/>
      <c r="CF17" s="50"/>
      <c r="CG17" s="51">
        <v>42.1</v>
      </c>
      <c r="CI17" s="46" t="s">
        <v>215</v>
      </c>
      <c r="CJ17" s="50" t="s">
        <v>21</v>
      </c>
      <c r="CK17" s="50" t="s">
        <v>34</v>
      </c>
      <c r="CL17" s="50"/>
      <c r="CM17" s="50"/>
      <c r="CN17" s="51">
        <v>39.400000000000006</v>
      </c>
      <c r="CP17" s="46" t="s">
        <v>216</v>
      </c>
      <c r="CQ17" s="50" t="s">
        <v>21</v>
      </c>
      <c r="CR17" s="50" t="s">
        <v>31</v>
      </c>
      <c r="CS17" s="50"/>
      <c r="CT17" s="50"/>
      <c r="CU17" s="51">
        <v>29.900000000000002</v>
      </c>
      <c r="CW17" s="46"/>
      <c r="CX17" s="50"/>
      <c r="CY17" s="50"/>
      <c r="CZ17" s="50"/>
      <c r="DA17" s="50"/>
      <c r="DB17" s="50"/>
      <c r="DC17" s="50"/>
      <c r="DD17" s="50"/>
      <c r="DE17" s="50"/>
      <c r="DF17" s="51"/>
      <c r="DG17" s="51"/>
      <c r="DH17" s="51"/>
      <c r="DI17" s="51"/>
      <c r="DJ17" s="51"/>
      <c r="DK17" s="51"/>
      <c r="DL17" s="51"/>
      <c r="DN17" s="46"/>
      <c r="DO17" s="50"/>
      <c r="DP17" s="50"/>
      <c r="DQ17" s="50"/>
      <c r="DR17" s="50"/>
      <c r="DS17" s="50"/>
      <c r="DT17" s="50"/>
      <c r="DU17" s="50"/>
      <c r="DV17" s="50"/>
      <c r="DW17" s="51"/>
      <c r="DX17" s="51"/>
      <c r="DY17" s="51"/>
      <c r="DZ17" s="51"/>
      <c r="EA17" s="51"/>
      <c r="EB17" s="51"/>
      <c r="EC17" s="51"/>
    </row>
    <row r="18" spans="1:133" x14ac:dyDescent="0.25">
      <c r="A18" s="44"/>
      <c r="C18" s="46" t="s">
        <v>217</v>
      </c>
      <c r="D18" s="50" t="s">
        <v>21</v>
      </c>
      <c r="E18" s="50"/>
      <c r="F18" s="50"/>
      <c r="G18" s="50"/>
      <c r="H18" s="50"/>
      <c r="I18" s="50"/>
      <c r="J18" s="50"/>
      <c r="K18" s="50"/>
      <c r="L18" s="50"/>
      <c r="M18" s="50"/>
      <c r="N18" s="50" t="s">
        <v>38</v>
      </c>
      <c r="O18" s="51">
        <v>229.53</v>
      </c>
      <c r="P18" s="51">
        <v>237.88</v>
      </c>
      <c r="Q18" s="51">
        <v>276.24</v>
      </c>
      <c r="R18" s="51">
        <v>319.20999999999998</v>
      </c>
      <c r="S18" s="51">
        <v>412</v>
      </c>
      <c r="T18" s="51">
        <v>453.22</v>
      </c>
      <c r="U18" s="51">
        <v>548.35</v>
      </c>
      <c r="W18" s="46" t="s">
        <v>218</v>
      </c>
      <c r="X18" s="50" t="s">
        <v>21</v>
      </c>
      <c r="Y18" s="50" t="s">
        <v>38</v>
      </c>
      <c r="Z18" s="50"/>
      <c r="AA18" s="50"/>
      <c r="AB18" s="50"/>
      <c r="AC18" s="50"/>
      <c r="AD18" s="50"/>
      <c r="AE18" s="50"/>
      <c r="AF18" s="50"/>
      <c r="AG18" s="50"/>
      <c r="AH18" s="51">
        <v>183.69</v>
      </c>
      <c r="AI18" s="51">
        <v>218.83</v>
      </c>
      <c r="AJ18" s="51">
        <v>243.14</v>
      </c>
      <c r="AK18" s="51">
        <v>255.34</v>
      </c>
      <c r="AL18" s="51">
        <v>329.61</v>
      </c>
      <c r="AM18" s="51">
        <v>362.62</v>
      </c>
      <c r="AN18" s="51">
        <v>438.74</v>
      </c>
      <c r="AP18" s="46" t="s">
        <v>219</v>
      </c>
      <c r="AQ18" s="50" t="s">
        <v>33</v>
      </c>
      <c r="AR18" s="50" t="s">
        <v>22</v>
      </c>
      <c r="AS18" s="50"/>
      <c r="AT18" s="50"/>
      <c r="AU18" s="50"/>
      <c r="AV18" s="50"/>
      <c r="AW18" s="50"/>
      <c r="AX18" s="50"/>
      <c r="AY18" s="50"/>
      <c r="AZ18" s="50"/>
      <c r="BA18" s="51">
        <v>114.79</v>
      </c>
      <c r="BB18" s="51">
        <v>140.25</v>
      </c>
      <c r="BC18" s="51">
        <v>151.84</v>
      </c>
      <c r="BD18" s="51">
        <v>159.52000000000001</v>
      </c>
      <c r="BE18" s="51">
        <v>167.7</v>
      </c>
      <c r="BF18" s="51">
        <v>205.91</v>
      </c>
      <c r="BG18" s="51">
        <v>274.04000000000002</v>
      </c>
      <c r="BI18" s="46" t="s">
        <v>220</v>
      </c>
      <c r="BJ18" s="50" t="s">
        <v>27</v>
      </c>
      <c r="BK18" s="50" t="s">
        <v>39</v>
      </c>
      <c r="BL18" s="50"/>
      <c r="BM18" s="50"/>
      <c r="BN18" s="50"/>
      <c r="BO18" s="50"/>
      <c r="BP18" s="50"/>
      <c r="BQ18" s="50"/>
      <c r="BR18" s="50"/>
      <c r="BS18" s="50"/>
      <c r="BT18" s="51">
        <v>172.64</v>
      </c>
      <c r="BU18" s="51">
        <v>190.81</v>
      </c>
      <c r="BV18" s="51">
        <v>250.32</v>
      </c>
      <c r="BW18" s="51">
        <v>260.56</v>
      </c>
      <c r="BX18" s="51">
        <v>376.66</v>
      </c>
      <c r="BY18" s="51">
        <v>418.77</v>
      </c>
      <c r="BZ18" s="51">
        <v>556.08000000000004</v>
      </c>
      <c r="CB18" s="46" t="s">
        <v>221</v>
      </c>
      <c r="CC18" s="50" t="s">
        <v>21</v>
      </c>
      <c r="CD18" s="50" t="s">
        <v>28</v>
      </c>
      <c r="CE18" s="50"/>
      <c r="CF18" s="50"/>
      <c r="CG18" s="51">
        <v>46.5</v>
      </c>
      <c r="CI18" s="46" t="s">
        <v>222</v>
      </c>
      <c r="CJ18" s="50" t="s">
        <v>21</v>
      </c>
      <c r="CK18" s="50" t="s">
        <v>38</v>
      </c>
      <c r="CL18" s="50"/>
      <c r="CM18" s="50"/>
      <c r="CN18" s="51">
        <v>43.300000000000004</v>
      </c>
      <c r="CP18" s="46" t="s">
        <v>223</v>
      </c>
      <c r="CQ18" s="50" t="s">
        <v>21</v>
      </c>
      <c r="CR18" s="50" t="s">
        <v>28</v>
      </c>
      <c r="CS18" s="50"/>
      <c r="CT18" s="50"/>
      <c r="CU18" s="51">
        <v>33.6</v>
      </c>
      <c r="CW18" s="46"/>
      <c r="CX18" s="50"/>
      <c r="CY18" s="50"/>
      <c r="CZ18" s="50"/>
      <c r="DA18" s="50"/>
      <c r="DB18" s="50"/>
      <c r="DC18" s="50"/>
      <c r="DD18" s="50"/>
      <c r="DE18" s="50"/>
      <c r="DF18" s="51"/>
      <c r="DG18" s="51"/>
      <c r="DH18" s="51"/>
      <c r="DI18" s="51"/>
      <c r="DJ18" s="51"/>
      <c r="DK18" s="51"/>
      <c r="DL18" s="51"/>
      <c r="DN18" s="46"/>
      <c r="DO18" s="50"/>
      <c r="DP18" s="50"/>
      <c r="DQ18" s="50"/>
      <c r="DR18" s="50"/>
      <c r="DS18" s="50"/>
      <c r="DT18" s="50"/>
      <c r="DU18" s="50"/>
      <c r="DV18" s="50"/>
      <c r="DW18" s="51"/>
      <c r="DX18" s="51"/>
      <c r="DY18" s="51"/>
      <c r="DZ18" s="51"/>
      <c r="EA18" s="51"/>
      <c r="EB18" s="51"/>
      <c r="EC18" s="51"/>
    </row>
    <row r="19" spans="1:133" x14ac:dyDescent="0.25">
      <c r="A19" s="44"/>
      <c r="C19" s="46" t="s">
        <v>224</v>
      </c>
      <c r="D19" s="50" t="s">
        <v>21</v>
      </c>
      <c r="E19" s="50"/>
      <c r="F19" s="50"/>
      <c r="G19" s="50"/>
      <c r="H19" s="50"/>
      <c r="I19" s="50"/>
      <c r="J19" s="50"/>
      <c r="K19" s="50"/>
      <c r="L19" s="50"/>
      <c r="M19" s="50"/>
      <c r="N19" s="50" t="s">
        <v>42</v>
      </c>
      <c r="O19" s="51">
        <v>241.39</v>
      </c>
      <c r="P19" s="51">
        <v>250.09</v>
      </c>
      <c r="Q19" s="51">
        <v>290.52999999999997</v>
      </c>
      <c r="R19" s="51">
        <v>335.69</v>
      </c>
      <c r="S19" s="51">
        <v>433.15</v>
      </c>
      <c r="T19" s="51">
        <v>476.55</v>
      </c>
      <c r="U19" s="51">
        <v>576.64</v>
      </c>
      <c r="W19" s="46" t="s">
        <v>225</v>
      </c>
      <c r="X19" s="50" t="s">
        <v>21</v>
      </c>
      <c r="Y19" s="50" t="s">
        <v>42</v>
      </c>
      <c r="Z19" s="50"/>
      <c r="AA19" s="50"/>
      <c r="AB19" s="50"/>
      <c r="AC19" s="50"/>
      <c r="AD19" s="50"/>
      <c r="AE19" s="50"/>
      <c r="AF19" s="50"/>
      <c r="AG19" s="50"/>
      <c r="AH19" s="51">
        <v>193.12</v>
      </c>
      <c r="AI19" s="51">
        <v>230.16</v>
      </c>
      <c r="AJ19" s="51">
        <v>255.68</v>
      </c>
      <c r="AK19" s="51">
        <v>268.51</v>
      </c>
      <c r="AL19" s="51">
        <v>346.57</v>
      </c>
      <c r="AM19" s="51">
        <v>381.33</v>
      </c>
      <c r="AN19" s="51">
        <v>461.34</v>
      </c>
      <c r="AP19" s="46" t="s">
        <v>226</v>
      </c>
      <c r="AQ19" s="50" t="s">
        <v>33</v>
      </c>
      <c r="AR19" s="50" t="s">
        <v>28</v>
      </c>
      <c r="AS19" s="50"/>
      <c r="AT19" s="50"/>
      <c r="AU19" s="50"/>
      <c r="AV19" s="50"/>
      <c r="AW19" s="50"/>
      <c r="AX19" s="50"/>
      <c r="AY19" s="50"/>
      <c r="AZ19" s="50"/>
      <c r="BA19" s="51">
        <v>121.7</v>
      </c>
      <c r="BB19" s="51">
        <v>148.21</v>
      </c>
      <c r="BC19" s="51">
        <v>161.13</v>
      </c>
      <c r="BD19" s="51">
        <v>169.22</v>
      </c>
      <c r="BE19" s="51">
        <v>177.98</v>
      </c>
      <c r="BF19" s="51">
        <v>218.44</v>
      </c>
      <c r="BG19" s="51">
        <v>290.74</v>
      </c>
      <c r="BI19" s="46" t="s">
        <v>227</v>
      </c>
      <c r="BJ19" s="50" t="s">
        <v>27</v>
      </c>
      <c r="BK19" s="50" t="s">
        <v>38</v>
      </c>
      <c r="BL19" s="50"/>
      <c r="BM19" s="50"/>
      <c r="BN19" s="50"/>
      <c r="BO19" s="50"/>
      <c r="BP19" s="50"/>
      <c r="BQ19" s="50"/>
      <c r="BR19" s="50"/>
      <c r="BS19" s="50"/>
      <c r="BT19" s="51">
        <v>182.17</v>
      </c>
      <c r="BU19" s="51">
        <v>200.95</v>
      </c>
      <c r="BV19" s="51">
        <v>274.64999999999998</v>
      </c>
      <c r="BW19" s="51">
        <v>284.87</v>
      </c>
      <c r="BX19" s="51">
        <v>442.86</v>
      </c>
      <c r="BY19" s="51">
        <v>484.94</v>
      </c>
      <c r="BZ19" s="51">
        <v>650.92999999999995</v>
      </c>
      <c r="CB19" s="46" t="s">
        <v>228</v>
      </c>
      <c r="CC19" s="50" t="s">
        <v>21</v>
      </c>
      <c r="CD19" s="50" t="s">
        <v>34</v>
      </c>
      <c r="CE19" s="50"/>
      <c r="CF19" s="50"/>
      <c r="CG19" s="51">
        <v>50.900000000000006</v>
      </c>
      <c r="CI19" s="46" t="s">
        <v>229</v>
      </c>
      <c r="CJ19" s="50" t="s">
        <v>21</v>
      </c>
      <c r="CK19" s="50" t="s">
        <v>42</v>
      </c>
      <c r="CL19" s="50"/>
      <c r="CM19" s="50"/>
      <c r="CN19" s="51">
        <v>47.1</v>
      </c>
      <c r="CP19" s="46" t="s">
        <v>230</v>
      </c>
      <c r="CQ19" s="50" t="s">
        <v>21</v>
      </c>
      <c r="CR19" s="50" t="s">
        <v>34</v>
      </c>
      <c r="CS19" s="50"/>
      <c r="CT19" s="50"/>
      <c r="CU19" s="51">
        <v>37.200000000000003</v>
      </c>
      <c r="CW19" s="46"/>
      <c r="CX19" s="50"/>
      <c r="CY19" s="50"/>
      <c r="CZ19" s="50"/>
      <c r="DA19" s="50"/>
      <c r="DB19" s="50"/>
      <c r="DC19" s="50"/>
      <c r="DD19" s="50"/>
      <c r="DE19" s="50"/>
      <c r="DF19" s="51"/>
      <c r="DG19" s="51"/>
      <c r="DH19" s="51"/>
      <c r="DI19" s="51"/>
      <c r="DJ19" s="51"/>
      <c r="DK19" s="51"/>
      <c r="DL19" s="51"/>
      <c r="DN19" s="46"/>
      <c r="DO19" s="50"/>
      <c r="DP19" s="50"/>
      <c r="DQ19" s="50"/>
      <c r="DR19" s="50"/>
      <c r="DS19" s="50"/>
      <c r="DT19" s="50"/>
      <c r="DU19" s="50"/>
      <c r="DV19" s="50"/>
      <c r="DW19" s="51"/>
      <c r="DX19" s="51"/>
      <c r="DY19" s="51"/>
      <c r="DZ19" s="51"/>
      <c r="EA19" s="51"/>
      <c r="EB19" s="51"/>
      <c r="EC19" s="51"/>
    </row>
    <row r="20" spans="1:133" x14ac:dyDescent="0.25">
      <c r="A20" s="44"/>
      <c r="C20" s="46" t="s">
        <v>231</v>
      </c>
      <c r="D20" s="50" t="s">
        <v>21</v>
      </c>
      <c r="E20" s="50"/>
      <c r="F20" s="50"/>
      <c r="G20" s="50"/>
      <c r="H20" s="50"/>
      <c r="I20" s="50"/>
      <c r="J20" s="50"/>
      <c r="K20" s="50"/>
      <c r="L20" s="50"/>
      <c r="M20" s="50"/>
      <c r="N20" s="50" t="s">
        <v>44</v>
      </c>
      <c r="O20" s="51">
        <v>253.2</v>
      </c>
      <c r="P20" s="51">
        <v>262.44</v>
      </c>
      <c r="Q20" s="51">
        <v>304.72000000000003</v>
      </c>
      <c r="R20" s="51">
        <v>352.02</v>
      </c>
      <c r="S20" s="51">
        <v>454.34</v>
      </c>
      <c r="T20" s="51">
        <v>500.03</v>
      </c>
      <c r="U20" s="51">
        <v>604.92999999999995</v>
      </c>
      <c r="W20" s="46" t="s">
        <v>232</v>
      </c>
      <c r="X20" s="50" t="s">
        <v>21</v>
      </c>
      <c r="Y20" s="50" t="s">
        <v>44</v>
      </c>
      <c r="Z20" s="50"/>
      <c r="AA20" s="50"/>
      <c r="AB20" s="50"/>
      <c r="AC20" s="50"/>
      <c r="AD20" s="50"/>
      <c r="AE20" s="50"/>
      <c r="AF20" s="50"/>
      <c r="AG20" s="50"/>
      <c r="AH20" s="51">
        <v>202.6</v>
      </c>
      <c r="AI20" s="51">
        <v>241.48</v>
      </c>
      <c r="AJ20" s="51">
        <v>268.22000000000003</v>
      </c>
      <c r="AK20" s="51">
        <v>281.69</v>
      </c>
      <c r="AL20" s="51">
        <v>363.54</v>
      </c>
      <c r="AM20" s="51">
        <v>399.95</v>
      </c>
      <c r="AN20" s="51">
        <v>483.95</v>
      </c>
      <c r="AP20" s="46" t="s">
        <v>233</v>
      </c>
      <c r="AQ20" s="50" t="s">
        <v>33</v>
      </c>
      <c r="AR20" s="50" t="s">
        <v>34</v>
      </c>
      <c r="AS20" s="50"/>
      <c r="AT20" s="50"/>
      <c r="AU20" s="50"/>
      <c r="AV20" s="50"/>
      <c r="AW20" s="50"/>
      <c r="AX20" s="50"/>
      <c r="AY20" s="50"/>
      <c r="AZ20" s="50"/>
      <c r="BA20" s="51">
        <v>128.76</v>
      </c>
      <c r="BB20" s="51">
        <v>156.19999999999999</v>
      </c>
      <c r="BC20" s="51">
        <v>170.34</v>
      </c>
      <c r="BD20" s="51">
        <v>178.92</v>
      </c>
      <c r="BE20" s="51">
        <v>188.22</v>
      </c>
      <c r="BF20" s="51">
        <v>230.97</v>
      </c>
      <c r="BG20" s="51">
        <v>307.45</v>
      </c>
      <c r="BI20" s="46" t="s">
        <v>147</v>
      </c>
      <c r="BJ20" s="43"/>
      <c r="BK20" s="43" t="s">
        <v>12</v>
      </c>
      <c r="BL20" s="43"/>
      <c r="BM20" s="43"/>
      <c r="BN20" s="43"/>
      <c r="BO20" s="43"/>
      <c r="BP20" s="43"/>
      <c r="BQ20" s="43"/>
      <c r="BR20" s="43"/>
      <c r="BS20" s="43"/>
      <c r="BT20" s="49" t="s">
        <v>13</v>
      </c>
      <c r="BU20" s="49" t="s">
        <v>14</v>
      </c>
      <c r="BV20" s="49" t="s">
        <v>15</v>
      </c>
      <c r="BW20" s="49" t="s">
        <v>16</v>
      </c>
      <c r="BX20" s="49" t="s">
        <v>17</v>
      </c>
      <c r="BY20" s="49" t="s">
        <v>18</v>
      </c>
      <c r="BZ20" s="49" t="s">
        <v>19</v>
      </c>
      <c r="CB20" s="46" t="s">
        <v>234</v>
      </c>
      <c r="CC20" s="50" t="s">
        <v>21</v>
      </c>
      <c r="CD20" s="50" t="s">
        <v>38</v>
      </c>
      <c r="CE20" s="50"/>
      <c r="CF20" s="50"/>
      <c r="CG20" s="51">
        <v>55.300000000000004</v>
      </c>
      <c r="CI20" s="46" t="s">
        <v>235</v>
      </c>
      <c r="CJ20" s="50" t="s">
        <v>21</v>
      </c>
      <c r="CK20" s="50" t="s">
        <v>44</v>
      </c>
      <c r="CL20" s="50"/>
      <c r="CM20" s="50"/>
      <c r="CN20" s="51">
        <v>51</v>
      </c>
      <c r="CP20" s="46" t="s">
        <v>236</v>
      </c>
      <c r="CQ20" s="50" t="s">
        <v>21</v>
      </c>
      <c r="CR20" s="50" t="s">
        <v>38</v>
      </c>
      <c r="CS20" s="50"/>
      <c r="CT20" s="50"/>
      <c r="CU20" s="51">
        <v>40.900000000000006</v>
      </c>
      <c r="CW20" s="46"/>
      <c r="CX20" s="50"/>
      <c r="CY20" s="50"/>
      <c r="CZ20" s="50"/>
      <c r="DA20" s="50"/>
      <c r="DB20" s="50"/>
      <c r="DC20" s="50"/>
      <c r="DD20" s="50"/>
      <c r="DE20" s="50"/>
      <c r="DF20" s="51"/>
      <c r="DG20" s="51"/>
      <c r="DH20" s="51"/>
      <c r="DI20" s="51"/>
      <c r="DJ20" s="51"/>
      <c r="DK20" s="51"/>
      <c r="DL20" s="51"/>
      <c r="DN20" s="46"/>
      <c r="DO20" s="50"/>
      <c r="DP20" s="50"/>
      <c r="DQ20" s="50"/>
      <c r="DR20" s="50"/>
      <c r="DS20" s="50"/>
      <c r="DT20" s="50"/>
      <c r="DU20" s="50"/>
      <c r="DV20" s="50"/>
      <c r="DW20" s="51"/>
      <c r="DX20" s="51"/>
      <c r="DY20" s="51"/>
      <c r="DZ20" s="51"/>
      <c r="EA20" s="51"/>
      <c r="EB20" s="51"/>
      <c r="EC20" s="51"/>
    </row>
    <row r="21" spans="1:133" x14ac:dyDescent="0.25">
      <c r="A21" s="59" t="s">
        <v>237</v>
      </c>
      <c r="C21" s="46" t="s">
        <v>238</v>
      </c>
      <c r="D21" s="50" t="s">
        <v>21</v>
      </c>
      <c r="E21" s="50"/>
      <c r="F21" s="50"/>
      <c r="G21" s="50"/>
      <c r="H21" s="50"/>
      <c r="I21" s="50"/>
      <c r="J21" s="50"/>
      <c r="K21" s="50"/>
      <c r="L21" s="50"/>
      <c r="M21" s="50"/>
      <c r="N21" s="50" t="s">
        <v>46</v>
      </c>
      <c r="O21" s="51">
        <v>265.11</v>
      </c>
      <c r="P21" s="51">
        <v>274.79000000000002</v>
      </c>
      <c r="Q21" s="51">
        <v>319.11</v>
      </c>
      <c r="R21" s="51">
        <v>368.69</v>
      </c>
      <c r="S21" s="51">
        <v>475.73</v>
      </c>
      <c r="T21" s="51">
        <v>523.55999999999995</v>
      </c>
      <c r="U21" s="51">
        <v>633.41</v>
      </c>
      <c r="W21" s="46" t="s">
        <v>239</v>
      </c>
      <c r="X21" s="50" t="s">
        <v>21</v>
      </c>
      <c r="Y21" s="50" t="s">
        <v>46</v>
      </c>
      <c r="Z21" s="50"/>
      <c r="AA21" s="50"/>
      <c r="AB21" s="50"/>
      <c r="AC21" s="50"/>
      <c r="AD21" s="50"/>
      <c r="AE21" s="50"/>
      <c r="AF21" s="50"/>
      <c r="AG21" s="50"/>
      <c r="AH21" s="51">
        <v>212.17</v>
      </c>
      <c r="AI21" s="51">
        <v>252.76</v>
      </c>
      <c r="AJ21" s="51">
        <v>280.76</v>
      </c>
      <c r="AK21" s="51">
        <v>294.95</v>
      </c>
      <c r="AL21" s="51">
        <v>380.6</v>
      </c>
      <c r="AM21" s="51">
        <v>418.86</v>
      </c>
      <c r="AN21" s="51">
        <v>506.69</v>
      </c>
      <c r="AP21" s="46" t="s">
        <v>240</v>
      </c>
      <c r="AQ21" s="50" t="s">
        <v>33</v>
      </c>
      <c r="AR21" s="50" t="s">
        <v>38</v>
      </c>
      <c r="AS21" s="50"/>
      <c r="AT21" s="50"/>
      <c r="AU21" s="50"/>
      <c r="AV21" s="50"/>
      <c r="AW21" s="50"/>
      <c r="AX21" s="50"/>
      <c r="AY21" s="50"/>
      <c r="AZ21" s="50"/>
      <c r="BA21" s="51">
        <v>150.99</v>
      </c>
      <c r="BB21" s="51">
        <v>185.3</v>
      </c>
      <c r="BC21" s="51">
        <v>194.78</v>
      </c>
      <c r="BD21" s="51">
        <v>198.28</v>
      </c>
      <c r="BE21" s="51">
        <v>218.54</v>
      </c>
      <c r="BF21" s="51">
        <v>272.2</v>
      </c>
      <c r="BG21" s="51">
        <v>324.29000000000002</v>
      </c>
      <c r="BI21" s="46" t="s">
        <v>241</v>
      </c>
      <c r="BJ21" s="50" t="s">
        <v>33</v>
      </c>
      <c r="BK21" s="50" t="s">
        <v>23</v>
      </c>
      <c r="BL21" s="50"/>
      <c r="BM21" s="50"/>
      <c r="BN21" s="50"/>
      <c r="BO21" s="50"/>
      <c r="BP21" s="50"/>
      <c r="BQ21" s="50"/>
      <c r="BR21" s="50"/>
      <c r="BS21" s="50"/>
      <c r="BT21" s="51">
        <v>141.78</v>
      </c>
      <c r="BU21" s="51">
        <v>158.47999999999999</v>
      </c>
      <c r="BV21" s="51">
        <v>180.8</v>
      </c>
      <c r="BW21" s="51">
        <v>190.69</v>
      </c>
      <c r="BX21" s="51">
        <v>200.88</v>
      </c>
      <c r="BY21" s="51">
        <v>241.53</v>
      </c>
      <c r="BZ21" s="51">
        <v>304.72000000000003</v>
      </c>
      <c r="CB21" s="46" t="s">
        <v>242</v>
      </c>
      <c r="CC21" s="50" t="s">
        <v>21</v>
      </c>
      <c r="CD21" s="50" t="s">
        <v>42</v>
      </c>
      <c r="CE21" s="50"/>
      <c r="CF21" s="50"/>
      <c r="CG21" s="51">
        <v>59.800000000000004</v>
      </c>
      <c r="CI21" s="46" t="s">
        <v>243</v>
      </c>
      <c r="CJ21" s="50" t="s">
        <v>21</v>
      </c>
      <c r="CK21" s="50" t="s">
        <v>46</v>
      </c>
      <c r="CL21" s="50"/>
      <c r="CM21" s="50"/>
      <c r="CN21" s="51">
        <v>54.900000000000006</v>
      </c>
      <c r="CP21" s="46" t="s">
        <v>244</v>
      </c>
      <c r="CQ21" s="50" t="s">
        <v>21</v>
      </c>
      <c r="CR21" s="50" t="s">
        <v>42</v>
      </c>
      <c r="CS21" s="50"/>
      <c r="CT21" s="50"/>
      <c r="CU21" s="51">
        <v>44.6</v>
      </c>
      <c r="CW21" s="46"/>
      <c r="CX21" s="50"/>
      <c r="CY21" s="50"/>
      <c r="CZ21" s="50"/>
      <c r="DA21" s="50"/>
      <c r="DB21" s="50"/>
      <c r="DC21" s="50"/>
      <c r="DD21" s="50"/>
      <c r="DE21" s="50"/>
      <c r="DF21" s="51"/>
      <c r="DG21" s="51"/>
      <c r="DH21" s="51"/>
      <c r="DI21" s="51"/>
      <c r="DJ21" s="51"/>
      <c r="DK21" s="51"/>
      <c r="DL21" s="51"/>
      <c r="DN21" s="46"/>
      <c r="DO21" s="43"/>
      <c r="DP21" s="43"/>
      <c r="DQ21" s="43"/>
      <c r="DR21" s="43"/>
      <c r="DS21" s="43"/>
      <c r="DT21" s="43"/>
      <c r="DU21" s="43"/>
      <c r="DV21" s="43"/>
      <c r="DW21" s="49"/>
      <c r="DX21" s="49"/>
      <c r="DY21" s="49"/>
      <c r="DZ21" s="49"/>
      <c r="EA21" s="49"/>
      <c r="EB21" s="49"/>
      <c r="EC21" s="49"/>
    </row>
    <row r="22" spans="1:133" ht="15.75" x14ac:dyDescent="0.25">
      <c r="A22" s="60">
        <v>5.67E-2</v>
      </c>
      <c r="C22" s="46" t="s">
        <v>245</v>
      </c>
      <c r="D22" s="50" t="s">
        <v>21</v>
      </c>
      <c r="E22" s="50"/>
      <c r="F22" s="50"/>
      <c r="G22" s="50"/>
      <c r="H22" s="50"/>
      <c r="I22" s="50"/>
      <c r="J22" s="50"/>
      <c r="K22" s="50"/>
      <c r="L22" s="50"/>
      <c r="M22" s="50"/>
      <c r="N22" s="50" t="s">
        <v>48</v>
      </c>
      <c r="O22" s="51">
        <v>276.97000000000003</v>
      </c>
      <c r="P22" s="51">
        <v>287.02999999999997</v>
      </c>
      <c r="Q22" s="51">
        <v>333.31</v>
      </c>
      <c r="R22" s="51">
        <v>385.12</v>
      </c>
      <c r="S22" s="51">
        <v>497.02</v>
      </c>
      <c r="T22" s="51">
        <v>546.89</v>
      </c>
      <c r="U22" s="51">
        <v>661.65</v>
      </c>
      <c r="W22" s="46" t="s">
        <v>246</v>
      </c>
      <c r="X22" s="50" t="s">
        <v>21</v>
      </c>
      <c r="Y22" s="50" t="s">
        <v>48</v>
      </c>
      <c r="Z22" s="50"/>
      <c r="AA22" s="50"/>
      <c r="AB22" s="50"/>
      <c r="AC22" s="50"/>
      <c r="AD22" s="50"/>
      <c r="AE22" s="50"/>
      <c r="AF22" s="50"/>
      <c r="AG22" s="50"/>
      <c r="AH22" s="51">
        <v>221.6</v>
      </c>
      <c r="AI22" s="51">
        <v>264.08999999999997</v>
      </c>
      <c r="AJ22" s="51">
        <v>293.31</v>
      </c>
      <c r="AK22" s="51">
        <v>308.13</v>
      </c>
      <c r="AL22" s="51">
        <v>397.57</v>
      </c>
      <c r="AM22" s="51">
        <v>437.48</v>
      </c>
      <c r="AN22" s="51">
        <v>529.34</v>
      </c>
      <c r="AP22" s="46" t="s">
        <v>137</v>
      </c>
      <c r="AQ22" s="43"/>
      <c r="AR22" s="43" t="s">
        <v>12</v>
      </c>
      <c r="AS22" s="43"/>
      <c r="AT22" s="43"/>
      <c r="AU22" s="43"/>
      <c r="AV22" s="43"/>
      <c r="AW22" s="43"/>
      <c r="AX22" s="43"/>
      <c r="AY22" s="43"/>
      <c r="AZ22" s="43"/>
      <c r="BA22" s="49" t="s">
        <v>13</v>
      </c>
      <c r="BB22" s="49" t="s">
        <v>14</v>
      </c>
      <c r="BC22" s="49" t="s">
        <v>15</v>
      </c>
      <c r="BD22" s="49" t="s">
        <v>16</v>
      </c>
      <c r="BE22" s="49" t="s">
        <v>17</v>
      </c>
      <c r="BF22" s="49" t="s">
        <v>18</v>
      </c>
      <c r="BG22" s="49" t="s">
        <v>19</v>
      </c>
      <c r="BI22" s="46" t="s">
        <v>247</v>
      </c>
      <c r="BJ22" s="50" t="s">
        <v>33</v>
      </c>
      <c r="BK22" s="50" t="s">
        <v>29</v>
      </c>
      <c r="BL22" s="50"/>
      <c r="BM22" s="50"/>
      <c r="BN22" s="50"/>
      <c r="BO22" s="50"/>
      <c r="BP22" s="50"/>
      <c r="BQ22" s="50"/>
      <c r="BR22" s="50"/>
      <c r="BS22" s="50"/>
      <c r="BT22" s="51">
        <v>146.32</v>
      </c>
      <c r="BU22" s="51">
        <v>163.34</v>
      </c>
      <c r="BV22" s="51">
        <v>192.62</v>
      </c>
      <c r="BW22" s="51">
        <v>202.5</v>
      </c>
      <c r="BX22" s="51">
        <v>232.9</v>
      </c>
      <c r="BY22" s="51">
        <v>273.55</v>
      </c>
      <c r="BZ22" s="51">
        <v>350.61</v>
      </c>
      <c r="CB22" s="46" t="s">
        <v>248</v>
      </c>
      <c r="CC22" s="50" t="s">
        <v>21</v>
      </c>
      <c r="CD22" s="50" t="s">
        <v>44</v>
      </c>
      <c r="CE22" s="50"/>
      <c r="CF22" s="50"/>
      <c r="CG22" s="51">
        <v>64.2</v>
      </c>
      <c r="CI22" s="46" t="s">
        <v>249</v>
      </c>
      <c r="CJ22" s="50" t="s">
        <v>21</v>
      </c>
      <c r="CK22" s="50" t="s">
        <v>48</v>
      </c>
      <c r="CL22" s="50"/>
      <c r="CM22" s="50"/>
      <c r="CN22" s="51">
        <v>58.800000000000004</v>
      </c>
      <c r="CP22" s="46" t="s">
        <v>250</v>
      </c>
      <c r="CQ22" s="50" t="s">
        <v>21</v>
      </c>
      <c r="CR22" s="50" t="s">
        <v>44</v>
      </c>
      <c r="CS22" s="50"/>
      <c r="CT22" s="50"/>
      <c r="CU22" s="51">
        <v>48.2</v>
      </c>
      <c r="CW22" s="46"/>
      <c r="CX22" s="50"/>
      <c r="CY22" s="50"/>
      <c r="CZ22" s="50"/>
      <c r="DA22" s="50"/>
      <c r="DB22" s="50"/>
      <c r="DC22" s="50"/>
      <c r="DD22" s="50"/>
      <c r="DE22" s="50"/>
      <c r="DF22" s="51"/>
      <c r="DG22" s="51"/>
      <c r="DH22" s="51"/>
      <c r="DI22" s="51"/>
      <c r="DJ22" s="51"/>
      <c r="DK22" s="51"/>
      <c r="DL22" s="51"/>
      <c r="DN22" s="46"/>
      <c r="DO22" s="50"/>
      <c r="DP22" s="50"/>
      <c r="DQ22" s="50"/>
      <c r="DR22" s="50"/>
      <c r="DS22" s="50"/>
      <c r="DT22" s="50"/>
      <c r="DU22" s="50"/>
      <c r="DV22" s="50"/>
      <c r="DW22" s="51"/>
      <c r="DX22" s="51"/>
      <c r="DY22" s="51"/>
      <c r="DZ22" s="51"/>
      <c r="EA22" s="51"/>
      <c r="EB22" s="51"/>
      <c r="EC22" s="51"/>
    </row>
    <row r="23" spans="1:133" x14ac:dyDescent="0.25">
      <c r="C23" s="46" t="s">
        <v>251</v>
      </c>
      <c r="D23" s="50" t="s">
        <v>21</v>
      </c>
      <c r="E23" s="50"/>
      <c r="F23" s="50"/>
      <c r="G23" s="50"/>
      <c r="H23" s="50"/>
      <c r="I23" s="50"/>
      <c r="J23" s="50"/>
      <c r="K23" s="50"/>
      <c r="L23" s="50"/>
      <c r="M23" s="50"/>
      <c r="N23" s="50" t="s">
        <v>50</v>
      </c>
      <c r="O23" s="51">
        <v>299.57</v>
      </c>
      <c r="P23" s="51">
        <v>313.77</v>
      </c>
      <c r="Q23" s="51">
        <v>362.08</v>
      </c>
      <c r="R23" s="51">
        <v>415.99</v>
      </c>
      <c r="S23" s="51">
        <v>537.12</v>
      </c>
      <c r="T23" s="51">
        <v>591.13</v>
      </c>
      <c r="U23" s="51">
        <v>715.17</v>
      </c>
      <c r="W23" s="46" t="s">
        <v>252</v>
      </c>
      <c r="X23" s="50" t="s">
        <v>21</v>
      </c>
      <c r="Y23" s="50" t="s">
        <v>50</v>
      </c>
      <c r="Z23" s="50"/>
      <c r="AA23" s="50"/>
      <c r="AB23" s="50"/>
      <c r="AC23" s="50"/>
      <c r="AD23" s="50"/>
      <c r="AE23" s="50"/>
      <c r="AF23" s="50"/>
      <c r="AG23" s="50"/>
      <c r="AH23" s="51">
        <v>238.09</v>
      </c>
      <c r="AI23" s="51">
        <v>283.63</v>
      </c>
      <c r="AJ23" s="51">
        <v>314.89</v>
      </c>
      <c r="AK23" s="51">
        <v>331.75</v>
      </c>
      <c r="AL23" s="51">
        <v>426.39</v>
      </c>
      <c r="AM23" s="51">
        <v>469.36</v>
      </c>
      <c r="AN23" s="51">
        <v>568.38</v>
      </c>
      <c r="AP23" s="46" t="s">
        <v>253</v>
      </c>
      <c r="AQ23" s="50" t="s">
        <v>37</v>
      </c>
      <c r="AR23" s="50" t="s">
        <v>22</v>
      </c>
      <c r="AS23" s="50"/>
      <c r="AT23" s="50"/>
      <c r="AU23" s="50"/>
      <c r="AV23" s="50"/>
      <c r="AW23" s="50"/>
      <c r="AX23" s="50"/>
      <c r="AY23" s="50"/>
      <c r="AZ23" s="50"/>
      <c r="BA23" s="51">
        <v>114.79</v>
      </c>
      <c r="BB23" s="51">
        <v>140.25</v>
      </c>
      <c r="BC23" s="51">
        <v>151.84</v>
      </c>
      <c r="BD23" s="51">
        <v>159.52000000000001</v>
      </c>
      <c r="BE23" s="51">
        <v>167.7</v>
      </c>
      <c r="BF23" s="51">
        <v>205.91</v>
      </c>
      <c r="BG23" s="51">
        <v>274.04000000000002</v>
      </c>
      <c r="BI23" s="46" t="s">
        <v>254</v>
      </c>
      <c r="BJ23" s="50" t="s">
        <v>33</v>
      </c>
      <c r="BK23" s="50" t="s">
        <v>35</v>
      </c>
      <c r="BL23" s="50"/>
      <c r="BM23" s="50"/>
      <c r="BN23" s="50"/>
      <c r="BO23" s="50"/>
      <c r="BP23" s="50"/>
      <c r="BQ23" s="50"/>
      <c r="BR23" s="50"/>
      <c r="BS23" s="50"/>
      <c r="BT23" s="51">
        <v>155.52000000000001</v>
      </c>
      <c r="BU23" s="51">
        <v>173.21</v>
      </c>
      <c r="BV23" s="51">
        <v>216.06</v>
      </c>
      <c r="BW23" s="51">
        <v>225.94</v>
      </c>
      <c r="BX23" s="51">
        <v>296.81</v>
      </c>
      <c r="BY23" s="51">
        <v>337.5</v>
      </c>
      <c r="BZ23" s="51">
        <v>442.18</v>
      </c>
      <c r="CB23" s="46" t="s">
        <v>255</v>
      </c>
      <c r="CC23" s="50" t="s">
        <v>21</v>
      </c>
      <c r="CD23" s="50" t="s">
        <v>46</v>
      </c>
      <c r="CE23" s="50"/>
      <c r="CF23" s="50"/>
      <c r="CG23" s="51">
        <v>68.600000000000009</v>
      </c>
      <c r="CI23" s="46" t="s">
        <v>256</v>
      </c>
      <c r="CJ23" s="50" t="s">
        <v>21</v>
      </c>
      <c r="CK23" s="50" t="s">
        <v>50</v>
      </c>
      <c r="CL23" s="50"/>
      <c r="CM23" s="50"/>
      <c r="CN23" s="51">
        <v>62.6</v>
      </c>
      <c r="CP23" s="46" t="s">
        <v>257</v>
      </c>
      <c r="CQ23" s="50" t="s">
        <v>21</v>
      </c>
      <c r="CR23" s="50" t="s">
        <v>46</v>
      </c>
      <c r="CS23" s="50"/>
      <c r="CT23" s="50"/>
      <c r="CU23" s="51">
        <v>51.900000000000006</v>
      </c>
      <c r="CW23" s="46"/>
      <c r="CX23" s="50"/>
      <c r="CY23" s="50"/>
      <c r="CZ23" s="50"/>
      <c r="DA23" s="50"/>
      <c r="DB23" s="50"/>
      <c r="DC23" s="50"/>
      <c r="DD23" s="50"/>
      <c r="DE23" s="50"/>
      <c r="DF23" s="51"/>
      <c r="DG23" s="51"/>
      <c r="DH23" s="51"/>
      <c r="DI23" s="51"/>
      <c r="DJ23" s="51"/>
      <c r="DK23" s="51"/>
      <c r="DL23" s="51"/>
      <c r="DN23" s="46"/>
      <c r="DO23" s="50"/>
      <c r="DP23" s="50"/>
      <c r="DQ23" s="50"/>
      <c r="DR23" s="50"/>
      <c r="DS23" s="50"/>
      <c r="DT23" s="50"/>
      <c r="DU23" s="50"/>
      <c r="DV23" s="50"/>
      <c r="DW23" s="51"/>
      <c r="DX23" s="51"/>
      <c r="DY23" s="51"/>
      <c r="DZ23" s="51"/>
      <c r="EA23" s="51"/>
      <c r="EB23" s="51"/>
      <c r="EC23" s="51"/>
    </row>
    <row r="24" spans="1:133" x14ac:dyDescent="0.25">
      <c r="C24" s="46" t="s">
        <v>258</v>
      </c>
      <c r="D24" s="50" t="s">
        <v>21</v>
      </c>
      <c r="E24" s="50"/>
      <c r="F24" s="50"/>
      <c r="G24" s="50"/>
      <c r="H24" s="50"/>
      <c r="I24" s="50"/>
      <c r="J24" s="50"/>
      <c r="K24" s="50"/>
      <c r="L24" s="50"/>
      <c r="M24" s="50"/>
      <c r="N24" s="50" t="s">
        <v>52</v>
      </c>
      <c r="O24" s="51">
        <v>322.17</v>
      </c>
      <c r="P24" s="51">
        <v>340.5</v>
      </c>
      <c r="Q24" s="51">
        <v>390.91</v>
      </c>
      <c r="R24" s="51">
        <v>446.85</v>
      </c>
      <c r="S24" s="51">
        <v>577.23</v>
      </c>
      <c r="T24" s="51">
        <v>635.36</v>
      </c>
      <c r="U24" s="51">
        <v>768.64</v>
      </c>
      <c r="W24" s="46" t="s">
        <v>259</v>
      </c>
      <c r="X24" s="50" t="s">
        <v>21</v>
      </c>
      <c r="Y24" s="50" t="s">
        <v>52</v>
      </c>
      <c r="Z24" s="50"/>
      <c r="AA24" s="50"/>
      <c r="AB24" s="50"/>
      <c r="AC24" s="50"/>
      <c r="AD24" s="50"/>
      <c r="AE24" s="50"/>
      <c r="AF24" s="50"/>
      <c r="AG24" s="50"/>
      <c r="AH24" s="51">
        <v>254.51</v>
      </c>
      <c r="AI24" s="51">
        <v>303.17</v>
      </c>
      <c r="AJ24" s="51">
        <v>336.52</v>
      </c>
      <c r="AK24" s="51">
        <v>355.42</v>
      </c>
      <c r="AL24" s="51">
        <v>455.17</v>
      </c>
      <c r="AM24" s="51">
        <v>501.24</v>
      </c>
      <c r="AN24" s="51">
        <v>607.46</v>
      </c>
      <c r="AP24" s="46" t="s">
        <v>260</v>
      </c>
      <c r="AQ24" s="50" t="s">
        <v>37</v>
      </c>
      <c r="AR24" s="50" t="s">
        <v>28</v>
      </c>
      <c r="AS24" s="50"/>
      <c r="AT24" s="50"/>
      <c r="AU24" s="50"/>
      <c r="AV24" s="50"/>
      <c r="AW24" s="50"/>
      <c r="AX24" s="50"/>
      <c r="AY24" s="50"/>
      <c r="AZ24" s="50"/>
      <c r="BA24" s="51">
        <v>121.7</v>
      </c>
      <c r="BB24" s="51">
        <v>148.21</v>
      </c>
      <c r="BC24" s="51">
        <v>161.13</v>
      </c>
      <c r="BD24" s="51">
        <v>169.22</v>
      </c>
      <c r="BE24" s="51">
        <v>177.98</v>
      </c>
      <c r="BF24" s="51">
        <v>218.44</v>
      </c>
      <c r="BG24" s="51">
        <v>290.74</v>
      </c>
      <c r="BI24" s="46" t="s">
        <v>261</v>
      </c>
      <c r="BJ24" s="50" t="s">
        <v>33</v>
      </c>
      <c r="BK24" s="50" t="s">
        <v>39</v>
      </c>
      <c r="BL24" s="50"/>
      <c r="BM24" s="50"/>
      <c r="BN24" s="50"/>
      <c r="BO24" s="50"/>
      <c r="BP24" s="50"/>
      <c r="BQ24" s="50"/>
      <c r="BR24" s="50"/>
      <c r="BS24" s="50"/>
      <c r="BT24" s="51">
        <v>166.75</v>
      </c>
      <c r="BU24" s="51">
        <v>184.31</v>
      </c>
      <c r="BV24" s="51">
        <v>241.79</v>
      </c>
      <c r="BW24" s="51">
        <v>251.68</v>
      </c>
      <c r="BX24" s="51">
        <v>363.82</v>
      </c>
      <c r="BY24" s="51">
        <v>404.5</v>
      </c>
      <c r="BZ24" s="51">
        <v>537.12</v>
      </c>
      <c r="CB24" s="46" t="s">
        <v>262</v>
      </c>
      <c r="CC24" s="50" t="s">
        <v>21</v>
      </c>
      <c r="CD24" s="50" t="s">
        <v>48</v>
      </c>
      <c r="CE24" s="50"/>
      <c r="CF24" s="50"/>
      <c r="CG24" s="51">
        <v>73</v>
      </c>
      <c r="CI24" s="46" t="s">
        <v>263</v>
      </c>
      <c r="CJ24" s="50" t="s">
        <v>21</v>
      </c>
      <c r="CK24" s="50" t="s">
        <v>52</v>
      </c>
      <c r="CL24" s="50"/>
      <c r="CM24" s="50"/>
      <c r="CN24" s="51">
        <v>66.5</v>
      </c>
      <c r="CP24" s="46" t="s">
        <v>264</v>
      </c>
      <c r="CQ24" s="50" t="s">
        <v>21</v>
      </c>
      <c r="CR24" s="50" t="s">
        <v>48</v>
      </c>
      <c r="CS24" s="50"/>
      <c r="CT24" s="50"/>
      <c r="CU24" s="51">
        <v>55.6</v>
      </c>
      <c r="CW24" s="46"/>
      <c r="CX24" s="50"/>
      <c r="CY24" s="50"/>
      <c r="CZ24" s="50"/>
      <c r="DA24" s="50"/>
      <c r="DB24" s="50"/>
      <c r="DC24" s="50"/>
      <c r="DD24" s="50"/>
      <c r="DE24" s="50"/>
      <c r="DF24" s="51"/>
      <c r="DG24" s="51"/>
      <c r="DH24" s="51"/>
      <c r="DI24" s="51"/>
      <c r="DJ24" s="51"/>
      <c r="DK24" s="51"/>
      <c r="DL24" s="51"/>
      <c r="DN24" s="46"/>
      <c r="DO24" s="50"/>
      <c r="DP24" s="50"/>
      <c r="DQ24" s="50"/>
      <c r="DR24" s="50"/>
      <c r="DS24" s="50"/>
      <c r="DT24" s="50"/>
      <c r="DU24" s="50"/>
      <c r="DV24" s="50"/>
      <c r="DW24" s="51"/>
      <c r="DX24" s="51"/>
      <c r="DY24" s="51"/>
      <c r="DZ24" s="51"/>
      <c r="EA24" s="51"/>
      <c r="EB24" s="51"/>
      <c r="EC24" s="51"/>
    </row>
    <row r="25" spans="1:133" x14ac:dyDescent="0.25">
      <c r="A25" s="61" t="s">
        <v>265</v>
      </c>
      <c r="C25" s="46" t="s">
        <v>266</v>
      </c>
      <c r="D25" s="50" t="s">
        <v>21</v>
      </c>
      <c r="E25" s="50"/>
      <c r="F25" s="50"/>
      <c r="G25" s="50"/>
      <c r="H25" s="50"/>
      <c r="I25" s="50"/>
      <c r="J25" s="50"/>
      <c r="K25" s="50"/>
      <c r="L25" s="50"/>
      <c r="M25" s="50"/>
      <c r="N25" s="50" t="s">
        <v>54</v>
      </c>
      <c r="O25" s="51">
        <v>22.6</v>
      </c>
      <c r="P25" s="51">
        <v>26.74</v>
      </c>
      <c r="Q25" s="51">
        <v>28.78</v>
      </c>
      <c r="R25" s="51">
        <v>30.87</v>
      </c>
      <c r="S25" s="51">
        <v>40.1</v>
      </c>
      <c r="T25" s="51">
        <v>44.23</v>
      </c>
      <c r="U25" s="51">
        <v>53.47</v>
      </c>
      <c r="W25" s="46" t="s">
        <v>267</v>
      </c>
      <c r="X25" s="50" t="s">
        <v>21</v>
      </c>
      <c r="Y25" s="50" t="s">
        <v>54</v>
      </c>
      <c r="Z25" s="50"/>
      <c r="AA25" s="50"/>
      <c r="AB25" s="50"/>
      <c r="AC25" s="50"/>
      <c r="AD25" s="50"/>
      <c r="AE25" s="50"/>
      <c r="AF25" s="50"/>
      <c r="AG25" s="50"/>
      <c r="AH25" s="51">
        <v>16.48</v>
      </c>
      <c r="AI25" s="51">
        <v>19.54</v>
      </c>
      <c r="AJ25" s="51">
        <v>21.58</v>
      </c>
      <c r="AK25" s="51">
        <v>23.67</v>
      </c>
      <c r="AL25" s="51">
        <v>28.78</v>
      </c>
      <c r="AM25" s="51">
        <v>31.89</v>
      </c>
      <c r="AN25" s="51">
        <v>39.08</v>
      </c>
      <c r="AP25" s="46" t="s">
        <v>268</v>
      </c>
      <c r="AQ25" s="50" t="s">
        <v>37</v>
      </c>
      <c r="AR25" s="50" t="s">
        <v>34</v>
      </c>
      <c r="AS25" s="50"/>
      <c r="AT25" s="50"/>
      <c r="AU25" s="50"/>
      <c r="AV25" s="50"/>
      <c r="AW25" s="50"/>
      <c r="AX25" s="50"/>
      <c r="AY25" s="50"/>
      <c r="AZ25" s="50"/>
      <c r="BA25" s="51">
        <v>128.76</v>
      </c>
      <c r="BB25" s="51">
        <v>156.19999999999999</v>
      </c>
      <c r="BC25" s="51">
        <v>170.34</v>
      </c>
      <c r="BD25" s="51">
        <v>178.92</v>
      </c>
      <c r="BE25" s="51">
        <v>188.22</v>
      </c>
      <c r="BF25" s="51">
        <v>230.97</v>
      </c>
      <c r="BG25" s="51">
        <v>307.45</v>
      </c>
      <c r="BI25" s="46" t="s">
        <v>269</v>
      </c>
      <c r="BJ25" s="50" t="s">
        <v>33</v>
      </c>
      <c r="BK25" s="50" t="s">
        <v>38</v>
      </c>
      <c r="BL25" s="50"/>
      <c r="BM25" s="50"/>
      <c r="BN25" s="50"/>
      <c r="BO25" s="50"/>
      <c r="BP25" s="50"/>
      <c r="BQ25" s="50"/>
      <c r="BR25" s="50"/>
      <c r="BS25" s="50"/>
      <c r="BT25" s="51">
        <v>175.96</v>
      </c>
      <c r="BU25" s="51">
        <v>194.1</v>
      </c>
      <c r="BV25" s="51">
        <v>265.29000000000002</v>
      </c>
      <c r="BW25" s="51">
        <v>275.16000000000003</v>
      </c>
      <c r="BX25" s="51">
        <v>427.76</v>
      </c>
      <c r="BY25" s="51">
        <v>468.41</v>
      </c>
      <c r="BZ25" s="51">
        <v>628.74</v>
      </c>
      <c r="CB25" s="46" t="s">
        <v>270</v>
      </c>
      <c r="CC25" s="50" t="s">
        <v>21</v>
      </c>
      <c r="CD25" s="50" t="s">
        <v>50</v>
      </c>
      <c r="CE25" s="50"/>
      <c r="CF25" s="50"/>
      <c r="CG25" s="51">
        <v>77.5</v>
      </c>
      <c r="CI25" s="46" t="s">
        <v>271</v>
      </c>
      <c r="CJ25" s="50" t="s">
        <v>21</v>
      </c>
      <c r="CK25" s="50" t="s">
        <v>54</v>
      </c>
      <c r="CL25" s="50"/>
      <c r="CM25" s="50"/>
      <c r="CN25" s="51">
        <v>3.9000000000000004</v>
      </c>
      <c r="CP25" s="46" t="s">
        <v>272</v>
      </c>
      <c r="CQ25" s="50" t="s">
        <v>21</v>
      </c>
      <c r="CR25" s="50" t="s">
        <v>50</v>
      </c>
      <c r="CS25" s="50"/>
      <c r="CT25" s="50"/>
      <c r="CU25" s="51">
        <v>59.2</v>
      </c>
      <c r="CW25" s="46"/>
      <c r="CX25" s="50"/>
      <c r="CY25" s="50"/>
      <c r="CZ25" s="50"/>
      <c r="DA25" s="50"/>
      <c r="DB25" s="50"/>
      <c r="DC25" s="50"/>
      <c r="DD25" s="50"/>
      <c r="DE25" s="50"/>
      <c r="DF25" s="51"/>
      <c r="DG25" s="51"/>
      <c r="DH25" s="51"/>
      <c r="DI25" s="51"/>
      <c r="DJ25" s="51"/>
      <c r="DK25" s="51"/>
      <c r="DL25" s="51"/>
      <c r="DN25" s="46"/>
      <c r="DO25" s="50"/>
      <c r="DP25" s="50"/>
      <c r="DQ25" s="50"/>
      <c r="DR25" s="50"/>
      <c r="DS25" s="50"/>
      <c r="DT25" s="50"/>
      <c r="DU25" s="50"/>
      <c r="DV25" s="50"/>
      <c r="DW25" s="51"/>
      <c r="DX25" s="51"/>
      <c r="DY25" s="51"/>
      <c r="DZ25" s="51"/>
      <c r="EA25" s="51"/>
      <c r="EB25" s="51"/>
      <c r="EC25" s="51"/>
    </row>
    <row r="26" spans="1:133" s="47" customFormat="1" x14ac:dyDescent="0.25">
      <c r="A26" s="62">
        <v>0.05</v>
      </c>
      <c r="C26" s="46" t="s">
        <v>191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 t="s">
        <v>12</v>
      </c>
      <c r="O26" s="49" t="s">
        <v>13</v>
      </c>
      <c r="P26" s="49" t="s">
        <v>14</v>
      </c>
      <c r="Q26" s="49" t="s">
        <v>15</v>
      </c>
      <c r="R26" s="49" t="s">
        <v>16</v>
      </c>
      <c r="S26" s="49" t="s">
        <v>17</v>
      </c>
      <c r="T26" s="49" t="s">
        <v>18</v>
      </c>
      <c r="U26" s="49" t="s">
        <v>19</v>
      </c>
      <c r="V26" s="52"/>
      <c r="W26" s="46" t="s">
        <v>192</v>
      </c>
      <c r="X26" s="43"/>
      <c r="Y26" s="43" t="s">
        <v>12</v>
      </c>
      <c r="Z26" s="43"/>
      <c r="AA26" s="43"/>
      <c r="AB26" s="43"/>
      <c r="AC26" s="43"/>
      <c r="AD26" s="43"/>
      <c r="AE26" s="43"/>
      <c r="AF26" s="43"/>
      <c r="AG26" s="43"/>
      <c r="AH26" s="49" t="s">
        <v>13</v>
      </c>
      <c r="AI26" s="49" t="s">
        <v>14</v>
      </c>
      <c r="AJ26" s="49" t="s">
        <v>15</v>
      </c>
      <c r="AK26" s="49" t="s">
        <v>16</v>
      </c>
      <c r="AL26" s="49" t="s">
        <v>17</v>
      </c>
      <c r="AM26" s="49" t="s">
        <v>18</v>
      </c>
      <c r="AN26" s="49" t="s">
        <v>19</v>
      </c>
      <c r="AP26" s="46" t="s">
        <v>273</v>
      </c>
      <c r="AQ26" s="50" t="s">
        <v>37</v>
      </c>
      <c r="AR26" s="50" t="s">
        <v>38</v>
      </c>
      <c r="AS26" s="50"/>
      <c r="AT26" s="50"/>
      <c r="AU26" s="50"/>
      <c r="AV26" s="50"/>
      <c r="AW26" s="50"/>
      <c r="AX26" s="50"/>
      <c r="AY26" s="50"/>
      <c r="AZ26" s="50"/>
      <c r="BA26" s="51">
        <v>150.99</v>
      </c>
      <c r="BB26" s="51">
        <v>185.3</v>
      </c>
      <c r="BC26" s="51">
        <v>194.78</v>
      </c>
      <c r="BD26" s="51">
        <v>198.28</v>
      </c>
      <c r="BE26" s="51">
        <v>218.54</v>
      </c>
      <c r="BF26" s="51">
        <v>272.2</v>
      </c>
      <c r="BG26" s="51">
        <v>324.29000000000002</v>
      </c>
      <c r="BI26" s="46" t="s">
        <v>147</v>
      </c>
      <c r="BJ26" s="43"/>
      <c r="BK26" s="43" t="s">
        <v>12</v>
      </c>
      <c r="BL26" s="43"/>
      <c r="BM26" s="43"/>
      <c r="BN26" s="43"/>
      <c r="BO26" s="43"/>
      <c r="BP26" s="43"/>
      <c r="BQ26" s="43"/>
      <c r="BR26" s="43"/>
      <c r="BS26" s="43"/>
      <c r="BT26" s="49" t="s">
        <v>13</v>
      </c>
      <c r="BU26" s="49" t="s">
        <v>14</v>
      </c>
      <c r="BV26" s="49" t="s">
        <v>15</v>
      </c>
      <c r="BW26" s="49" t="s">
        <v>16</v>
      </c>
      <c r="BX26" s="49" t="s">
        <v>17</v>
      </c>
      <c r="BY26" s="49" t="s">
        <v>18</v>
      </c>
      <c r="BZ26" s="49" t="s">
        <v>19</v>
      </c>
      <c r="CB26" s="46" t="s">
        <v>274</v>
      </c>
      <c r="CC26" s="50" t="s">
        <v>21</v>
      </c>
      <c r="CD26" s="50" t="s">
        <v>52</v>
      </c>
      <c r="CE26" s="50"/>
      <c r="CF26" s="50"/>
      <c r="CG26" s="51">
        <v>81.900000000000006</v>
      </c>
      <c r="CI26" s="46" t="s">
        <v>195</v>
      </c>
      <c r="CJ26" s="43"/>
      <c r="CK26" s="43" t="s">
        <v>12</v>
      </c>
      <c r="CL26" s="43"/>
      <c r="CM26" s="43"/>
      <c r="CN26" s="49" t="s">
        <v>20</v>
      </c>
      <c r="CP26" s="46" t="s">
        <v>275</v>
      </c>
      <c r="CQ26" s="50" t="s">
        <v>21</v>
      </c>
      <c r="CR26" s="50" t="s">
        <v>52</v>
      </c>
      <c r="CS26" s="50"/>
      <c r="CT26" s="50"/>
      <c r="CU26" s="51">
        <v>62.900000000000006</v>
      </c>
      <c r="CW26" s="46"/>
      <c r="CX26" s="43"/>
      <c r="CY26" s="43"/>
      <c r="CZ26" s="43"/>
      <c r="DA26" s="43"/>
      <c r="DB26" s="43"/>
      <c r="DC26" s="43"/>
      <c r="DD26" s="43"/>
      <c r="DE26" s="43"/>
      <c r="DF26" s="49"/>
      <c r="DG26" s="49"/>
      <c r="DH26" s="49"/>
      <c r="DI26" s="49"/>
      <c r="DJ26" s="49"/>
      <c r="DK26" s="49"/>
      <c r="DL26" s="49"/>
      <c r="DN26" s="46"/>
      <c r="DO26" s="43"/>
      <c r="DP26" s="43"/>
      <c r="DQ26" s="43"/>
      <c r="DR26" s="43"/>
      <c r="DS26" s="43"/>
      <c r="DT26" s="43"/>
      <c r="DU26" s="43"/>
      <c r="DV26" s="43"/>
      <c r="DW26" s="49"/>
      <c r="DX26" s="49"/>
      <c r="DY26" s="49"/>
      <c r="DZ26" s="49"/>
      <c r="EA26" s="49"/>
      <c r="EB26" s="49"/>
      <c r="EC26" s="49"/>
    </row>
    <row r="27" spans="1:133" x14ac:dyDescent="0.25">
      <c r="A27" s="63">
        <v>0.08</v>
      </c>
      <c r="C27" s="46" t="s">
        <v>276</v>
      </c>
      <c r="D27" s="50" t="s">
        <v>27</v>
      </c>
      <c r="E27" s="50"/>
      <c r="F27" s="50"/>
      <c r="G27" s="50"/>
      <c r="H27" s="50"/>
      <c r="I27" s="50"/>
      <c r="J27" s="50"/>
      <c r="K27" s="50"/>
      <c r="L27" s="50"/>
      <c r="M27" s="50"/>
      <c r="N27" s="50" t="s">
        <v>22</v>
      </c>
      <c r="O27" s="51">
        <v>185.51</v>
      </c>
      <c r="P27" s="51">
        <v>192.31</v>
      </c>
      <c r="Q27" s="51">
        <v>223.32</v>
      </c>
      <c r="R27" s="51">
        <v>258</v>
      </c>
      <c r="S27" s="51">
        <v>332.99</v>
      </c>
      <c r="T27" s="51">
        <v>366.34</v>
      </c>
      <c r="U27" s="51">
        <v>443.24</v>
      </c>
      <c r="W27" s="46" t="s">
        <v>277</v>
      </c>
      <c r="X27" s="50" t="s">
        <v>27</v>
      </c>
      <c r="Y27" s="50" t="s">
        <v>22</v>
      </c>
      <c r="Z27" s="50"/>
      <c r="AA27" s="50"/>
      <c r="AB27" s="50"/>
      <c r="AC27" s="50"/>
      <c r="AD27" s="50"/>
      <c r="AE27" s="50"/>
      <c r="AF27" s="50"/>
      <c r="AG27" s="50"/>
      <c r="AH27" s="51">
        <v>148.46</v>
      </c>
      <c r="AI27" s="51">
        <v>176.86</v>
      </c>
      <c r="AJ27" s="51">
        <v>196.53</v>
      </c>
      <c r="AK27" s="51">
        <v>206.39</v>
      </c>
      <c r="AL27" s="51">
        <v>266.37</v>
      </c>
      <c r="AM27" s="51">
        <v>293.14999999999998</v>
      </c>
      <c r="AN27" s="51">
        <v>354.61</v>
      </c>
      <c r="AP27" s="46" t="s">
        <v>137</v>
      </c>
      <c r="AQ27" s="43"/>
      <c r="AR27" s="43" t="s">
        <v>12</v>
      </c>
      <c r="AS27" s="43"/>
      <c r="AT27" s="43"/>
      <c r="AU27" s="43"/>
      <c r="AV27" s="43"/>
      <c r="AW27" s="43"/>
      <c r="AX27" s="43"/>
      <c r="AY27" s="43"/>
      <c r="AZ27" s="43"/>
      <c r="BA27" s="49" t="s">
        <v>13</v>
      </c>
      <c r="BB27" s="49" t="s">
        <v>14</v>
      </c>
      <c r="BC27" s="49" t="s">
        <v>15</v>
      </c>
      <c r="BD27" s="49" t="s">
        <v>16</v>
      </c>
      <c r="BE27" s="49" t="s">
        <v>17</v>
      </c>
      <c r="BF27" s="49" t="s">
        <v>18</v>
      </c>
      <c r="BG27" s="49" t="s">
        <v>19</v>
      </c>
      <c r="BI27" s="46" t="s">
        <v>278</v>
      </c>
      <c r="BJ27" s="50" t="s">
        <v>37</v>
      </c>
      <c r="BK27" s="50" t="s">
        <v>23</v>
      </c>
      <c r="BL27" s="50"/>
      <c r="BM27" s="50"/>
      <c r="BN27" s="50"/>
      <c r="BO27" s="50"/>
      <c r="BP27" s="50"/>
      <c r="BQ27" s="50"/>
      <c r="BR27" s="50"/>
      <c r="BS27" s="50"/>
      <c r="BT27" s="51">
        <v>141.78</v>
      </c>
      <c r="BU27" s="51">
        <v>158.47999999999999</v>
      </c>
      <c r="BV27" s="51">
        <v>180.8</v>
      </c>
      <c r="BW27" s="51">
        <v>190.69</v>
      </c>
      <c r="BX27" s="51">
        <v>200.88</v>
      </c>
      <c r="BY27" s="51">
        <v>241.53</v>
      </c>
      <c r="BZ27" s="51">
        <v>304.72000000000003</v>
      </c>
      <c r="CB27" s="46" t="s">
        <v>279</v>
      </c>
      <c r="CC27" s="50" t="s">
        <v>21</v>
      </c>
      <c r="CD27" s="50" t="s">
        <v>54</v>
      </c>
      <c r="CE27" s="50"/>
      <c r="CF27" s="50"/>
      <c r="CG27" s="51">
        <v>4.4000000000000004</v>
      </c>
      <c r="CI27" s="46" t="s">
        <v>280</v>
      </c>
      <c r="CJ27" s="50" t="s">
        <v>27</v>
      </c>
      <c r="CK27" s="50" t="s">
        <v>22</v>
      </c>
      <c r="CL27" s="50"/>
      <c r="CM27" s="50"/>
      <c r="CN27" s="51">
        <v>31.6</v>
      </c>
      <c r="CP27" s="46" t="s">
        <v>281</v>
      </c>
      <c r="CQ27" s="50" t="s">
        <v>21</v>
      </c>
      <c r="CR27" s="50" t="s">
        <v>54</v>
      </c>
      <c r="CS27" s="50"/>
      <c r="CT27" s="50"/>
      <c r="CU27" s="51">
        <v>3.7</v>
      </c>
      <c r="CW27" s="46"/>
      <c r="CX27" s="50"/>
      <c r="CY27" s="50"/>
      <c r="CZ27" s="50"/>
      <c r="DA27" s="50"/>
      <c r="DB27" s="50"/>
      <c r="DC27" s="50"/>
      <c r="DD27" s="50"/>
      <c r="DE27" s="50"/>
      <c r="DF27" s="51"/>
      <c r="DG27" s="51"/>
      <c r="DH27" s="51"/>
      <c r="DI27" s="51"/>
      <c r="DJ27" s="51"/>
      <c r="DK27" s="51"/>
      <c r="DL27" s="51"/>
      <c r="DN27" s="46"/>
      <c r="DO27" s="50"/>
      <c r="DP27" s="50"/>
      <c r="DQ27" s="50"/>
      <c r="DR27" s="50"/>
      <c r="DS27" s="50"/>
      <c r="DT27" s="50"/>
      <c r="DU27" s="50"/>
      <c r="DV27" s="50"/>
      <c r="DW27" s="51"/>
      <c r="DX27" s="51"/>
      <c r="DY27" s="51"/>
      <c r="DZ27" s="51"/>
      <c r="EA27" s="51"/>
      <c r="EB27" s="51"/>
      <c r="EC27" s="51"/>
    </row>
    <row r="28" spans="1:133" x14ac:dyDescent="0.25">
      <c r="A28" s="63">
        <v>0.12</v>
      </c>
      <c r="C28" s="46" t="s">
        <v>282</v>
      </c>
      <c r="D28" s="50" t="s">
        <v>27</v>
      </c>
      <c r="E28" s="50"/>
      <c r="F28" s="50"/>
      <c r="G28" s="50"/>
      <c r="H28" s="50"/>
      <c r="I28" s="50"/>
      <c r="J28" s="50"/>
      <c r="K28" s="50"/>
      <c r="L28" s="50"/>
      <c r="M28" s="50"/>
      <c r="N28" s="50" t="s">
        <v>28</v>
      </c>
      <c r="O28" s="51">
        <v>196.86</v>
      </c>
      <c r="P28" s="51">
        <v>204.02</v>
      </c>
      <c r="Q28" s="51">
        <v>236.89</v>
      </c>
      <c r="R28" s="51">
        <v>273.76</v>
      </c>
      <c r="S28" s="51">
        <v>353.22</v>
      </c>
      <c r="T28" s="51">
        <v>388.65</v>
      </c>
      <c r="U28" s="51">
        <v>470.3</v>
      </c>
      <c r="W28" s="46" t="s">
        <v>283</v>
      </c>
      <c r="X28" s="50" t="s">
        <v>27</v>
      </c>
      <c r="Y28" s="50" t="s">
        <v>28</v>
      </c>
      <c r="Z28" s="50"/>
      <c r="AA28" s="50"/>
      <c r="AB28" s="50"/>
      <c r="AC28" s="50"/>
      <c r="AD28" s="50"/>
      <c r="AE28" s="50"/>
      <c r="AF28" s="50"/>
      <c r="AG28" s="50"/>
      <c r="AH28" s="51">
        <v>157.47999999999999</v>
      </c>
      <c r="AI28" s="51">
        <v>187.7</v>
      </c>
      <c r="AJ28" s="51">
        <v>208.44</v>
      </c>
      <c r="AK28" s="51">
        <v>218.99</v>
      </c>
      <c r="AL28" s="51">
        <v>282.58999999999997</v>
      </c>
      <c r="AM28" s="51">
        <v>310.95999999999998</v>
      </c>
      <c r="AN28" s="51">
        <v>376.28</v>
      </c>
      <c r="AP28" s="46" t="s">
        <v>284</v>
      </c>
      <c r="AQ28" s="50" t="s">
        <v>41</v>
      </c>
      <c r="AR28" s="50" t="s">
        <v>22</v>
      </c>
      <c r="AS28" s="50"/>
      <c r="AT28" s="50"/>
      <c r="AU28" s="50"/>
      <c r="AV28" s="50"/>
      <c r="AW28" s="50"/>
      <c r="AX28" s="50"/>
      <c r="AY28" s="50"/>
      <c r="AZ28" s="50"/>
      <c r="BA28" s="51">
        <v>114.79</v>
      </c>
      <c r="BB28" s="51">
        <v>140.25</v>
      </c>
      <c r="BC28" s="51">
        <v>151.84</v>
      </c>
      <c r="BD28" s="51">
        <v>159.52000000000001</v>
      </c>
      <c r="BE28" s="51">
        <v>167.7</v>
      </c>
      <c r="BF28" s="51">
        <v>205.91</v>
      </c>
      <c r="BG28" s="51">
        <v>274.04000000000002</v>
      </c>
      <c r="BI28" s="46" t="s">
        <v>285</v>
      </c>
      <c r="BJ28" s="50" t="s">
        <v>37</v>
      </c>
      <c r="BK28" s="50" t="s">
        <v>29</v>
      </c>
      <c r="BL28" s="50"/>
      <c r="BM28" s="50"/>
      <c r="BN28" s="50"/>
      <c r="BO28" s="50"/>
      <c r="BP28" s="50"/>
      <c r="BQ28" s="50"/>
      <c r="BR28" s="50"/>
      <c r="BS28" s="50"/>
      <c r="BT28" s="51">
        <v>146.32</v>
      </c>
      <c r="BU28" s="51">
        <v>163.34</v>
      </c>
      <c r="BV28" s="51">
        <v>192.62</v>
      </c>
      <c r="BW28" s="51">
        <v>202.5</v>
      </c>
      <c r="BX28" s="51">
        <v>232.9</v>
      </c>
      <c r="BY28" s="51">
        <v>273.55</v>
      </c>
      <c r="BZ28" s="51">
        <v>350.61</v>
      </c>
      <c r="CB28" s="46" t="s">
        <v>201</v>
      </c>
      <c r="CC28" s="43"/>
      <c r="CD28" s="43" t="s">
        <v>12</v>
      </c>
      <c r="CE28" s="43"/>
      <c r="CF28" s="43"/>
      <c r="CG28" s="49" t="s">
        <v>20</v>
      </c>
      <c r="CI28" s="46" t="s">
        <v>286</v>
      </c>
      <c r="CJ28" s="50" t="s">
        <v>27</v>
      </c>
      <c r="CK28" s="50" t="s">
        <v>28</v>
      </c>
      <c r="CL28" s="50"/>
      <c r="CM28" s="50"/>
      <c r="CN28" s="51">
        <v>35.5</v>
      </c>
      <c r="CP28" s="46" t="s">
        <v>203</v>
      </c>
      <c r="CQ28" s="43"/>
      <c r="CR28" s="43" t="s">
        <v>12</v>
      </c>
      <c r="CS28" s="43"/>
      <c r="CT28" s="43"/>
      <c r="CU28" s="49" t="s">
        <v>20</v>
      </c>
      <c r="CW28" s="46"/>
      <c r="CX28" s="50"/>
      <c r="CY28" s="50"/>
      <c r="CZ28" s="50"/>
      <c r="DA28" s="50"/>
      <c r="DB28" s="50"/>
      <c r="DC28" s="50"/>
      <c r="DD28" s="50"/>
      <c r="DE28" s="50"/>
      <c r="DF28" s="51"/>
      <c r="DG28" s="51"/>
      <c r="DH28" s="51"/>
      <c r="DI28" s="51"/>
      <c r="DJ28" s="51"/>
      <c r="DK28" s="51"/>
      <c r="DL28" s="51"/>
      <c r="DN28" s="46"/>
      <c r="DO28" s="50"/>
      <c r="DP28" s="50"/>
      <c r="DQ28" s="50"/>
      <c r="DR28" s="50"/>
      <c r="DS28" s="50"/>
      <c r="DT28" s="50"/>
      <c r="DU28" s="50"/>
      <c r="DV28" s="50"/>
      <c r="DW28" s="51"/>
      <c r="DX28" s="51"/>
      <c r="DY28" s="51"/>
      <c r="DZ28" s="51"/>
      <c r="EA28" s="51"/>
      <c r="EB28" s="51"/>
      <c r="EC28" s="51"/>
    </row>
    <row r="29" spans="1:133" x14ac:dyDescent="0.25">
      <c r="A29" s="63">
        <v>0.15</v>
      </c>
      <c r="C29" s="46" t="s">
        <v>287</v>
      </c>
      <c r="D29" s="50" t="s">
        <v>27</v>
      </c>
      <c r="E29" s="50"/>
      <c r="F29" s="50"/>
      <c r="G29" s="50"/>
      <c r="H29" s="50"/>
      <c r="I29" s="50"/>
      <c r="J29" s="50"/>
      <c r="K29" s="50"/>
      <c r="L29" s="50"/>
      <c r="M29" s="50"/>
      <c r="N29" s="50" t="s">
        <v>34</v>
      </c>
      <c r="O29" s="51">
        <v>208.16</v>
      </c>
      <c r="P29" s="51">
        <v>215.73</v>
      </c>
      <c r="Q29" s="51">
        <v>250.56</v>
      </c>
      <c r="R29" s="51">
        <v>289.39</v>
      </c>
      <c r="S29" s="51">
        <v>373.49</v>
      </c>
      <c r="T29" s="51">
        <v>410.97</v>
      </c>
      <c r="U29" s="51">
        <v>497.26</v>
      </c>
      <c r="W29" s="46" t="s">
        <v>288</v>
      </c>
      <c r="X29" s="50" t="s">
        <v>27</v>
      </c>
      <c r="Y29" s="50" t="s">
        <v>34</v>
      </c>
      <c r="Z29" s="50"/>
      <c r="AA29" s="50"/>
      <c r="AB29" s="50"/>
      <c r="AC29" s="50"/>
      <c r="AD29" s="50"/>
      <c r="AE29" s="50"/>
      <c r="AF29" s="50"/>
      <c r="AG29" s="50"/>
      <c r="AH29" s="51">
        <v>166.54</v>
      </c>
      <c r="AI29" s="51">
        <v>198.48</v>
      </c>
      <c r="AJ29" s="51">
        <v>220.43</v>
      </c>
      <c r="AK29" s="51">
        <v>231.55</v>
      </c>
      <c r="AL29" s="51">
        <v>298.87</v>
      </c>
      <c r="AM29" s="51">
        <v>328.86</v>
      </c>
      <c r="AN29" s="51">
        <v>397.81</v>
      </c>
      <c r="AP29" s="46" t="s">
        <v>289</v>
      </c>
      <c r="AQ29" s="50" t="s">
        <v>41</v>
      </c>
      <c r="AR29" s="50" t="s">
        <v>28</v>
      </c>
      <c r="AS29" s="50"/>
      <c r="AT29" s="50"/>
      <c r="AU29" s="50"/>
      <c r="AV29" s="50"/>
      <c r="AW29" s="50"/>
      <c r="AX29" s="50"/>
      <c r="AY29" s="50"/>
      <c r="AZ29" s="50"/>
      <c r="BA29" s="51">
        <v>121.7</v>
      </c>
      <c r="BB29" s="51">
        <v>148.21</v>
      </c>
      <c r="BC29" s="51">
        <v>161.13</v>
      </c>
      <c r="BD29" s="51">
        <v>169.22</v>
      </c>
      <c r="BE29" s="51">
        <v>177.98</v>
      </c>
      <c r="BF29" s="51">
        <v>218.44</v>
      </c>
      <c r="BG29" s="51">
        <v>290.74</v>
      </c>
      <c r="BI29" s="46" t="s">
        <v>290</v>
      </c>
      <c r="BJ29" s="50" t="s">
        <v>37</v>
      </c>
      <c r="BK29" s="50" t="s">
        <v>35</v>
      </c>
      <c r="BL29" s="50"/>
      <c r="BM29" s="50"/>
      <c r="BN29" s="50"/>
      <c r="BO29" s="50"/>
      <c r="BP29" s="50"/>
      <c r="BQ29" s="50"/>
      <c r="BR29" s="50"/>
      <c r="BS29" s="50"/>
      <c r="BT29" s="51">
        <v>155.52000000000001</v>
      </c>
      <c r="BU29" s="51">
        <v>173.21</v>
      </c>
      <c r="BV29" s="51">
        <v>216.06</v>
      </c>
      <c r="BW29" s="51">
        <v>225.94</v>
      </c>
      <c r="BX29" s="51">
        <v>296.81</v>
      </c>
      <c r="BY29" s="51">
        <v>337.5</v>
      </c>
      <c r="BZ29" s="51">
        <v>442.18</v>
      </c>
      <c r="CB29" s="46" t="s">
        <v>291</v>
      </c>
      <c r="CC29" s="50" t="s">
        <v>27</v>
      </c>
      <c r="CD29" s="50" t="s">
        <v>24</v>
      </c>
      <c r="CE29" s="50"/>
      <c r="CF29" s="50"/>
      <c r="CG29" s="51">
        <v>40.300000000000004</v>
      </c>
      <c r="CI29" s="46" t="s">
        <v>292</v>
      </c>
      <c r="CJ29" s="50" t="s">
        <v>27</v>
      </c>
      <c r="CK29" s="50" t="s">
        <v>34</v>
      </c>
      <c r="CL29" s="50"/>
      <c r="CM29" s="50"/>
      <c r="CN29" s="51">
        <v>39.400000000000006</v>
      </c>
      <c r="CP29" s="46" t="s">
        <v>293</v>
      </c>
      <c r="CQ29" s="50" t="s">
        <v>27</v>
      </c>
      <c r="CR29" s="50" t="s">
        <v>25</v>
      </c>
      <c r="CS29" s="50"/>
      <c r="CT29" s="50"/>
      <c r="CU29" s="51">
        <v>20.200000000000003</v>
      </c>
      <c r="CW29" s="46"/>
      <c r="CX29" s="50"/>
      <c r="CY29" s="50"/>
      <c r="CZ29" s="50"/>
      <c r="DA29" s="50"/>
      <c r="DB29" s="50"/>
      <c r="DC29" s="50"/>
      <c r="DD29" s="50"/>
      <c r="DE29" s="50"/>
      <c r="DF29" s="51"/>
      <c r="DG29" s="51"/>
      <c r="DH29" s="51"/>
      <c r="DI29" s="51"/>
      <c r="DJ29" s="51"/>
      <c r="DK29" s="51"/>
      <c r="DL29" s="51"/>
      <c r="DN29" s="46"/>
      <c r="DO29" s="50"/>
      <c r="DP29" s="50"/>
      <c r="DQ29" s="50"/>
      <c r="DR29" s="50"/>
      <c r="DS29" s="50"/>
      <c r="DT29" s="50"/>
      <c r="DU29" s="50"/>
      <c r="DV29" s="50"/>
      <c r="DW29" s="51"/>
      <c r="DX29" s="51"/>
      <c r="DY29" s="51"/>
      <c r="DZ29" s="51"/>
      <c r="EA29" s="51"/>
      <c r="EB29" s="51"/>
      <c r="EC29" s="51"/>
    </row>
    <row r="30" spans="1:133" x14ac:dyDescent="0.25">
      <c r="C30" s="46" t="s">
        <v>294</v>
      </c>
      <c r="D30" s="50" t="s">
        <v>27</v>
      </c>
      <c r="E30" s="50"/>
      <c r="F30" s="50"/>
      <c r="G30" s="50"/>
      <c r="H30" s="50"/>
      <c r="I30" s="50"/>
      <c r="J30" s="50"/>
      <c r="K30" s="50"/>
      <c r="L30" s="50"/>
      <c r="M30" s="50"/>
      <c r="N30" s="50" t="s">
        <v>38</v>
      </c>
      <c r="O30" s="51">
        <v>219.55</v>
      </c>
      <c r="P30" s="51">
        <v>227.54</v>
      </c>
      <c r="Q30" s="51">
        <v>264.23</v>
      </c>
      <c r="R30" s="51">
        <v>305.33</v>
      </c>
      <c r="S30" s="51">
        <v>394.09</v>
      </c>
      <c r="T30" s="51">
        <v>433.51</v>
      </c>
      <c r="U30" s="51">
        <v>524.51</v>
      </c>
      <c r="W30" s="46" t="s">
        <v>295</v>
      </c>
      <c r="X30" s="50" t="s">
        <v>27</v>
      </c>
      <c r="Y30" s="50" t="s">
        <v>38</v>
      </c>
      <c r="Z30" s="50"/>
      <c r="AA30" s="50"/>
      <c r="AB30" s="50"/>
      <c r="AC30" s="50"/>
      <c r="AD30" s="50"/>
      <c r="AE30" s="50"/>
      <c r="AF30" s="50"/>
      <c r="AG30" s="50"/>
      <c r="AH30" s="51">
        <v>175.7</v>
      </c>
      <c r="AI30" s="51">
        <v>209.32</v>
      </c>
      <c r="AJ30" s="51">
        <v>232.57</v>
      </c>
      <c r="AK30" s="51">
        <v>244.24</v>
      </c>
      <c r="AL30" s="51">
        <v>315.27999999999997</v>
      </c>
      <c r="AM30" s="51">
        <v>346.85</v>
      </c>
      <c r="AN30" s="51">
        <v>419.66</v>
      </c>
      <c r="AP30" s="46" t="s">
        <v>296</v>
      </c>
      <c r="AQ30" s="50" t="s">
        <v>41</v>
      </c>
      <c r="AR30" s="50" t="s">
        <v>34</v>
      </c>
      <c r="AS30" s="50"/>
      <c r="AT30" s="50"/>
      <c r="AU30" s="50"/>
      <c r="AV30" s="50"/>
      <c r="AW30" s="50"/>
      <c r="AX30" s="50"/>
      <c r="AY30" s="50"/>
      <c r="AZ30" s="50"/>
      <c r="BA30" s="51">
        <v>128.76</v>
      </c>
      <c r="BB30" s="51">
        <v>156.19999999999999</v>
      </c>
      <c r="BC30" s="51">
        <v>170.34</v>
      </c>
      <c r="BD30" s="51">
        <v>178.92</v>
      </c>
      <c r="BE30" s="51">
        <v>188.22</v>
      </c>
      <c r="BF30" s="51">
        <v>230.97</v>
      </c>
      <c r="BG30" s="51">
        <v>307.45</v>
      </c>
      <c r="BI30" s="46" t="s">
        <v>297</v>
      </c>
      <c r="BJ30" s="50" t="s">
        <v>37</v>
      </c>
      <c r="BK30" s="50" t="s">
        <v>39</v>
      </c>
      <c r="BL30" s="50"/>
      <c r="BM30" s="50"/>
      <c r="BN30" s="50"/>
      <c r="BO30" s="50"/>
      <c r="BP30" s="50"/>
      <c r="BQ30" s="50"/>
      <c r="BR30" s="50"/>
      <c r="BS30" s="50"/>
      <c r="BT30" s="51">
        <v>166.75</v>
      </c>
      <c r="BU30" s="51">
        <v>184.31</v>
      </c>
      <c r="BV30" s="51">
        <v>241.79</v>
      </c>
      <c r="BW30" s="51">
        <v>251.68</v>
      </c>
      <c r="BX30" s="51">
        <v>363.82</v>
      </c>
      <c r="BY30" s="51">
        <v>404.5</v>
      </c>
      <c r="BZ30" s="51">
        <v>537.12</v>
      </c>
      <c r="CB30" s="46" t="s">
        <v>298</v>
      </c>
      <c r="CC30" s="50" t="s">
        <v>27</v>
      </c>
      <c r="CD30" s="50" t="s">
        <v>30</v>
      </c>
      <c r="CE30" s="50"/>
      <c r="CF30" s="50"/>
      <c r="CG30" s="51">
        <v>42.1</v>
      </c>
      <c r="CI30" s="46" t="s">
        <v>299</v>
      </c>
      <c r="CJ30" s="50" t="s">
        <v>27</v>
      </c>
      <c r="CK30" s="50" t="s">
        <v>38</v>
      </c>
      <c r="CL30" s="50"/>
      <c r="CM30" s="50"/>
      <c r="CN30" s="51">
        <v>43.300000000000004</v>
      </c>
      <c r="CP30" s="46" t="s">
        <v>300</v>
      </c>
      <c r="CQ30" s="50" t="s">
        <v>27</v>
      </c>
      <c r="CR30" s="50" t="s">
        <v>31</v>
      </c>
      <c r="CS30" s="50"/>
      <c r="CT30" s="50"/>
      <c r="CU30" s="51">
        <v>29.900000000000002</v>
      </c>
      <c r="CW30" s="46"/>
      <c r="CX30" s="50"/>
      <c r="CY30" s="50"/>
      <c r="CZ30" s="50"/>
      <c r="DA30" s="50"/>
      <c r="DB30" s="50"/>
      <c r="DC30" s="50"/>
      <c r="DD30" s="50"/>
      <c r="DE30" s="50"/>
      <c r="DF30" s="51"/>
      <c r="DG30" s="51"/>
      <c r="DH30" s="51"/>
      <c r="DI30" s="51"/>
      <c r="DJ30" s="51"/>
      <c r="DK30" s="51"/>
      <c r="DL30" s="51"/>
      <c r="DN30" s="46"/>
      <c r="DO30" s="50"/>
      <c r="DP30" s="50"/>
      <c r="DQ30" s="50"/>
      <c r="DR30" s="50"/>
      <c r="DS30" s="50"/>
      <c r="DT30" s="50"/>
      <c r="DU30" s="50"/>
      <c r="DV30" s="50"/>
      <c r="DW30" s="51"/>
      <c r="DX30" s="51"/>
      <c r="DY30" s="51"/>
      <c r="DZ30" s="51"/>
      <c r="EA30" s="51"/>
      <c r="EB30" s="51"/>
      <c r="EC30" s="51"/>
    </row>
    <row r="31" spans="1:133" x14ac:dyDescent="0.25">
      <c r="C31" s="46" t="s">
        <v>301</v>
      </c>
      <c r="D31" s="50" t="s">
        <v>27</v>
      </c>
      <c r="E31" s="50"/>
      <c r="F31" s="50"/>
      <c r="G31" s="50"/>
      <c r="H31" s="50"/>
      <c r="I31" s="50"/>
      <c r="J31" s="50"/>
      <c r="K31" s="50"/>
      <c r="L31" s="50"/>
      <c r="M31" s="50"/>
      <c r="N31" s="50" t="s">
        <v>42</v>
      </c>
      <c r="O31" s="51">
        <v>230.89</v>
      </c>
      <c r="P31" s="51">
        <v>239.22</v>
      </c>
      <c r="Q31" s="51">
        <v>277.89999999999998</v>
      </c>
      <c r="R31" s="51">
        <v>321.08999999999997</v>
      </c>
      <c r="S31" s="51">
        <v>414.31</v>
      </c>
      <c r="T31" s="51">
        <v>455.83</v>
      </c>
      <c r="U31" s="51">
        <v>551.57000000000005</v>
      </c>
      <c r="W31" s="46" t="s">
        <v>302</v>
      </c>
      <c r="X31" s="50" t="s">
        <v>27</v>
      </c>
      <c r="Y31" s="50" t="s">
        <v>42</v>
      </c>
      <c r="Z31" s="50"/>
      <c r="AA31" s="50"/>
      <c r="AB31" s="50"/>
      <c r="AC31" s="50"/>
      <c r="AD31" s="50"/>
      <c r="AE31" s="50"/>
      <c r="AF31" s="50"/>
      <c r="AG31" s="50"/>
      <c r="AH31" s="51">
        <v>184.72</v>
      </c>
      <c r="AI31" s="51">
        <v>220.15</v>
      </c>
      <c r="AJ31" s="51">
        <v>244.56</v>
      </c>
      <c r="AK31" s="51">
        <v>256.83999999999997</v>
      </c>
      <c r="AL31" s="51">
        <v>331.5</v>
      </c>
      <c r="AM31" s="51">
        <v>364.75</v>
      </c>
      <c r="AN31" s="51">
        <v>441.28</v>
      </c>
      <c r="AP31" s="46" t="s">
        <v>303</v>
      </c>
      <c r="AQ31" s="50" t="s">
        <v>41</v>
      </c>
      <c r="AR31" s="50" t="s">
        <v>38</v>
      </c>
      <c r="AS31" s="50"/>
      <c r="AT31" s="50"/>
      <c r="AU31" s="50"/>
      <c r="AV31" s="50"/>
      <c r="AW31" s="50"/>
      <c r="AX31" s="50"/>
      <c r="AY31" s="50"/>
      <c r="AZ31" s="50"/>
      <c r="BA31" s="51">
        <v>150.99</v>
      </c>
      <c r="BB31" s="51">
        <v>185.3</v>
      </c>
      <c r="BC31" s="51">
        <v>194.78</v>
      </c>
      <c r="BD31" s="51">
        <v>198.28</v>
      </c>
      <c r="BE31" s="51">
        <v>218.54</v>
      </c>
      <c r="BF31" s="51">
        <v>272.2</v>
      </c>
      <c r="BG31" s="51">
        <v>324.29000000000002</v>
      </c>
      <c r="BI31" s="46" t="s">
        <v>304</v>
      </c>
      <c r="BJ31" s="50" t="s">
        <v>37</v>
      </c>
      <c r="BK31" s="50" t="s">
        <v>38</v>
      </c>
      <c r="BL31" s="50"/>
      <c r="BM31" s="50"/>
      <c r="BN31" s="50"/>
      <c r="BO31" s="50"/>
      <c r="BP31" s="50"/>
      <c r="BQ31" s="50"/>
      <c r="BR31" s="50"/>
      <c r="BS31" s="50"/>
      <c r="BT31" s="51">
        <v>175.96</v>
      </c>
      <c r="BU31" s="51">
        <v>194.1</v>
      </c>
      <c r="BV31" s="51">
        <v>265.29000000000002</v>
      </c>
      <c r="BW31" s="51">
        <v>275.16000000000003</v>
      </c>
      <c r="BX31" s="51">
        <v>427.76</v>
      </c>
      <c r="BY31" s="51">
        <v>468.41</v>
      </c>
      <c r="BZ31" s="51">
        <v>628.74</v>
      </c>
      <c r="CB31" s="46" t="s">
        <v>305</v>
      </c>
      <c r="CC31" s="50" t="s">
        <v>27</v>
      </c>
      <c r="CD31" s="50" t="s">
        <v>28</v>
      </c>
      <c r="CE31" s="50"/>
      <c r="CF31" s="50"/>
      <c r="CG31" s="51">
        <v>46.5</v>
      </c>
      <c r="CI31" s="46" t="s">
        <v>306</v>
      </c>
      <c r="CJ31" s="50" t="s">
        <v>27</v>
      </c>
      <c r="CK31" s="50" t="s">
        <v>42</v>
      </c>
      <c r="CL31" s="50"/>
      <c r="CM31" s="50"/>
      <c r="CN31" s="51">
        <v>47.1</v>
      </c>
      <c r="CP31" s="46" t="s">
        <v>307</v>
      </c>
      <c r="CQ31" s="50" t="s">
        <v>27</v>
      </c>
      <c r="CR31" s="50" t="s">
        <v>28</v>
      </c>
      <c r="CS31" s="50"/>
      <c r="CT31" s="50"/>
      <c r="CU31" s="51">
        <v>33.6</v>
      </c>
      <c r="CW31" s="46"/>
      <c r="CX31" s="50"/>
      <c r="CY31" s="50"/>
      <c r="CZ31" s="50"/>
      <c r="DA31" s="50"/>
      <c r="DB31" s="50"/>
      <c r="DC31" s="50"/>
      <c r="DD31" s="50"/>
      <c r="DE31" s="50"/>
      <c r="DF31" s="51"/>
      <c r="DG31" s="51"/>
      <c r="DH31" s="51"/>
      <c r="DI31" s="51"/>
      <c r="DJ31" s="51"/>
      <c r="DK31" s="51"/>
      <c r="DL31" s="51"/>
      <c r="DN31" s="46"/>
      <c r="DO31" s="43"/>
      <c r="DP31" s="43"/>
      <c r="DQ31" s="43"/>
      <c r="DR31" s="43"/>
      <c r="DS31" s="43"/>
      <c r="DT31" s="43"/>
      <c r="DU31" s="43"/>
      <c r="DV31" s="43"/>
      <c r="DW31" s="49"/>
      <c r="DX31" s="49"/>
      <c r="DY31" s="49"/>
      <c r="DZ31" s="49"/>
      <c r="EA31" s="49"/>
      <c r="EB31" s="49"/>
      <c r="EC31" s="49"/>
    </row>
    <row r="32" spans="1:133" x14ac:dyDescent="0.25">
      <c r="A32" s="59" t="s">
        <v>308</v>
      </c>
      <c r="C32" s="46" t="s">
        <v>309</v>
      </c>
      <c r="D32" s="50" t="s">
        <v>27</v>
      </c>
      <c r="E32" s="50"/>
      <c r="F32" s="50"/>
      <c r="G32" s="50"/>
      <c r="H32" s="50"/>
      <c r="I32" s="50"/>
      <c r="J32" s="50"/>
      <c r="K32" s="50"/>
      <c r="L32" s="50"/>
      <c r="M32" s="50"/>
      <c r="N32" s="50" t="s">
        <v>44</v>
      </c>
      <c r="O32" s="51">
        <v>242.19</v>
      </c>
      <c r="P32" s="51">
        <v>251.03</v>
      </c>
      <c r="Q32" s="51">
        <v>291.47000000000003</v>
      </c>
      <c r="R32" s="51">
        <v>336.71</v>
      </c>
      <c r="S32" s="51">
        <v>434.59</v>
      </c>
      <c r="T32" s="51">
        <v>478.29</v>
      </c>
      <c r="U32" s="51">
        <v>578.63</v>
      </c>
      <c r="W32" s="46" t="s">
        <v>310</v>
      </c>
      <c r="X32" s="50" t="s">
        <v>27</v>
      </c>
      <c r="Y32" s="50" t="s">
        <v>44</v>
      </c>
      <c r="Z32" s="50"/>
      <c r="AA32" s="50"/>
      <c r="AB32" s="50"/>
      <c r="AC32" s="50"/>
      <c r="AD32" s="50"/>
      <c r="AE32" s="50"/>
      <c r="AF32" s="50"/>
      <c r="AG32" s="50"/>
      <c r="AH32" s="51">
        <v>193.79</v>
      </c>
      <c r="AI32" s="51">
        <v>230.98</v>
      </c>
      <c r="AJ32" s="51">
        <v>256.56</v>
      </c>
      <c r="AK32" s="51">
        <v>269.44</v>
      </c>
      <c r="AL32" s="51">
        <v>347.73</v>
      </c>
      <c r="AM32" s="51">
        <v>382.56</v>
      </c>
      <c r="AN32" s="51">
        <v>462.91</v>
      </c>
      <c r="AP32" s="46" t="s">
        <v>137</v>
      </c>
      <c r="AQ32" s="43"/>
      <c r="AR32" s="43" t="s">
        <v>12</v>
      </c>
      <c r="AS32" s="43"/>
      <c r="AT32" s="43"/>
      <c r="AU32" s="43"/>
      <c r="AV32" s="43"/>
      <c r="AW32" s="43"/>
      <c r="AX32" s="43"/>
      <c r="AY32" s="43"/>
      <c r="AZ32" s="43"/>
      <c r="BA32" s="49" t="s">
        <v>13</v>
      </c>
      <c r="BB32" s="49" t="s">
        <v>14</v>
      </c>
      <c r="BC32" s="49" t="s">
        <v>15</v>
      </c>
      <c r="BD32" s="49" t="s">
        <v>16</v>
      </c>
      <c r="BE32" s="49" t="s">
        <v>17</v>
      </c>
      <c r="BF32" s="49" t="s">
        <v>18</v>
      </c>
      <c r="BG32" s="49" t="s">
        <v>19</v>
      </c>
      <c r="BI32" s="46" t="s">
        <v>147</v>
      </c>
      <c r="BJ32" s="43"/>
      <c r="BK32" s="43" t="s">
        <v>12</v>
      </c>
      <c r="BL32" s="43"/>
      <c r="BM32" s="43"/>
      <c r="BN32" s="43"/>
      <c r="BO32" s="43"/>
      <c r="BP32" s="43"/>
      <c r="BQ32" s="43"/>
      <c r="BR32" s="43"/>
      <c r="BS32" s="43"/>
      <c r="BT32" s="49" t="s">
        <v>13</v>
      </c>
      <c r="BU32" s="49" t="s">
        <v>14</v>
      </c>
      <c r="BV32" s="49" t="s">
        <v>15</v>
      </c>
      <c r="BW32" s="49" t="s">
        <v>16</v>
      </c>
      <c r="BX32" s="49" t="s">
        <v>17</v>
      </c>
      <c r="BY32" s="49" t="s">
        <v>18</v>
      </c>
      <c r="BZ32" s="49" t="s">
        <v>19</v>
      </c>
      <c r="CB32" s="46" t="s">
        <v>311</v>
      </c>
      <c r="CC32" s="50" t="s">
        <v>27</v>
      </c>
      <c r="CD32" s="50" t="s">
        <v>34</v>
      </c>
      <c r="CE32" s="50"/>
      <c r="CF32" s="50"/>
      <c r="CG32" s="51">
        <v>50.900000000000006</v>
      </c>
      <c r="CI32" s="46" t="s">
        <v>312</v>
      </c>
      <c r="CJ32" s="50" t="s">
        <v>27</v>
      </c>
      <c r="CK32" s="50" t="s">
        <v>44</v>
      </c>
      <c r="CL32" s="50"/>
      <c r="CM32" s="50"/>
      <c r="CN32" s="51">
        <v>51</v>
      </c>
      <c r="CP32" s="46" t="s">
        <v>313</v>
      </c>
      <c r="CQ32" s="50" t="s">
        <v>27</v>
      </c>
      <c r="CR32" s="50" t="s">
        <v>34</v>
      </c>
      <c r="CS32" s="50"/>
      <c r="CT32" s="50"/>
      <c r="CU32" s="51">
        <v>37.200000000000003</v>
      </c>
      <c r="CW32" s="46"/>
      <c r="CX32" s="50"/>
      <c r="CY32" s="50"/>
      <c r="CZ32" s="50"/>
      <c r="DA32" s="50"/>
      <c r="DB32" s="50"/>
      <c r="DC32" s="50"/>
      <c r="DD32" s="50"/>
      <c r="DE32" s="50"/>
      <c r="DF32" s="51"/>
      <c r="DG32" s="51"/>
      <c r="DH32" s="51"/>
      <c r="DI32" s="51"/>
      <c r="DJ32" s="51"/>
      <c r="DK32" s="51"/>
      <c r="DL32" s="51"/>
      <c r="DN32" s="46"/>
      <c r="DO32" s="50"/>
      <c r="DP32" s="50"/>
      <c r="DQ32" s="50"/>
      <c r="DR32" s="50"/>
      <c r="DS32" s="50"/>
      <c r="DT32" s="50"/>
      <c r="DU32" s="50"/>
      <c r="DV32" s="50"/>
      <c r="DW32" s="51"/>
      <c r="DX32" s="51"/>
      <c r="DY32" s="51"/>
      <c r="DZ32" s="51"/>
      <c r="EA32" s="51"/>
      <c r="EB32" s="51"/>
      <c r="EC32" s="51"/>
    </row>
    <row r="33" spans="1:133" x14ac:dyDescent="0.25">
      <c r="A33" s="68">
        <v>0.15</v>
      </c>
      <c r="C33" s="46" t="s">
        <v>314</v>
      </c>
      <c r="D33" s="50" t="s">
        <v>27</v>
      </c>
      <c r="E33" s="50"/>
      <c r="F33" s="50"/>
      <c r="G33" s="50"/>
      <c r="H33" s="50"/>
      <c r="I33" s="50"/>
      <c r="J33" s="50"/>
      <c r="K33" s="50"/>
      <c r="L33" s="50"/>
      <c r="M33" s="50"/>
      <c r="N33" s="50" t="s">
        <v>46</v>
      </c>
      <c r="O33" s="51">
        <v>253.58</v>
      </c>
      <c r="P33" s="51">
        <v>262.83999999999997</v>
      </c>
      <c r="Q33" s="51">
        <v>305.24</v>
      </c>
      <c r="R33" s="51">
        <v>352.66</v>
      </c>
      <c r="S33" s="51">
        <v>455.05</v>
      </c>
      <c r="T33" s="51">
        <v>500.8</v>
      </c>
      <c r="U33" s="51">
        <v>605.87</v>
      </c>
      <c r="W33" s="46" t="s">
        <v>315</v>
      </c>
      <c r="X33" s="50" t="s">
        <v>27</v>
      </c>
      <c r="Y33" s="50" t="s">
        <v>46</v>
      </c>
      <c r="Z33" s="50"/>
      <c r="AA33" s="50"/>
      <c r="AB33" s="50"/>
      <c r="AC33" s="50"/>
      <c r="AD33" s="50"/>
      <c r="AE33" s="50"/>
      <c r="AF33" s="50"/>
      <c r="AG33" s="50"/>
      <c r="AH33" s="51">
        <v>202.95</v>
      </c>
      <c r="AI33" s="51">
        <v>241.77</v>
      </c>
      <c r="AJ33" s="51">
        <v>268.55</v>
      </c>
      <c r="AK33" s="51">
        <v>282.13</v>
      </c>
      <c r="AL33" s="51">
        <v>364.06</v>
      </c>
      <c r="AM33" s="51">
        <v>400.65</v>
      </c>
      <c r="AN33" s="51">
        <v>484.66</v>
      </c>
      <c r="AP33" s="46" t="s">
        <v>316</v>
      </c>
      <c r="AQ33" s="50" t="s">
        <v>43</v>
      </c>
      <c r="AR33" s="50" t="s">
        <v>22</v>
      </c>
      <c r="AS33" s="50"/>
      <c r="AT33" s="50"/>
      <c r="AU33" s="50"/>
      <c r="AV33" s="50"/>
      <c r="AW33" s="50"/>
      <c r="AX33" s="50"/>
      <c r="AY33" s="50"/>
      <c r="AZ33" s="50"/>
      <c r="BA33" s="51">
        <v>114.79</v>
      </c>
      <c r="BB33" s="51">
        <v>140.25</v>
      </c>
      <c r="BC33" s="51">
        <v>151.84</v>
      </c>
      <c r="BD33" s="51">
        <v>159.52000000000001</v>
      </c>
      <c r="BE33" s="51">
        <v>167.7</v>
      </c>
      <c r="BF33" s="51">
        <v>205.91</v>
      </c>
      <c r="BG33" s="51">
        <v>274.04000000000002</v>
      </c>
      <c r="BI33" s="46" t="s">
        <v>317</v>
      </c>
      <c r="BJ33" s="50" t="s">
        <v>41</v>
      </c>
      <c r="BK33" s="50" t="s">
        <v>23</v>
      </c>
      <c r="BL33" s="50"/>
      <c r="BM33" s="50"/>
      <c r="BN33" s="50"/>
      <c r="BO33" s="50"/>
      <c r="BP33" s="50"/>
      <c r="BQ33" s="50"/>
      <c r="BR33" s="50"/>
      <c r="BS33" s="50"/>
      <c r="BT33" s="51">
        <v>141.78</v>
      </c>
      <c r="BU33" s="51">
        <v>158.47999999999999</v>
      </c>
      <c r="BV33" s="51">
        <v>180.8</v>
      </c>
      <c r="BW33" s="51">
        <v>190.69</v>
      </c>
      <c r="BX33" s="51">
        <v>200.88</v>
      </c>
      <c r="BY33" s="51">
        <v>241.53</v>
      </c>
      <c r="BZ33" s="51">
        <v>304.72000000000003</v>
      </c>
      <c r="CB33" s="46" t="s">
        <v>318</v>
      </c>
      <c r="CC33" s="50" t="s">
        <v>27</v>
      </c>
      <c r="CD33" s="50" t="s">
        <v>38</v>
      </c>
      <c r="CE33" s="50"/>
      <c r="CF33" s="50"/>
      <c r="CG33" s="51">
        <v>55.300000000000004</v>
      </c>
      <c r="CI33" s="46" t="s">
        <v>319</v>
      </c>
      <c r="CJ33" s="50" t="s">
        <v>27</v>
      </c>
      <c r="CK33" s="50" t="s">
        <v>46</v>
      </c>
      <c r="CL33" s="50"/>
      <c r="CM33" s="50"/>
      <c r="CN33" s="51">
        <v>54.900000000000006</v>
      </c>
      <c r="CP33" s="46" t="s">
        <v>320</v>
      </c>
      <c r="CQ33" s="50" t="s">
        <v>27</v>
      </c>
      <c r="CR33" s="50" t="s">
        <v>38</v>
      </c>
      <c r="CS33" s="50"/>
      <c r="CT33" s="50"/>
      <c r="CU33" s="51">
        <v>40.900000000000006</v>
      </c>
      <c r="CW33" s="46"/>
      <c r="CX33" s="50"/>
      <c r="CY33" s="50"/>
      <c r="CZ33" s="50"/>
      <c r="DA33" s="50"/>
      <c r="DB33" s="50"/>
      <c r="DC33" s="50"/>
      <c r="DD33" s="50"/>
      <c r="DE33" s="50"/>
      <c r="DF33" s="51"/>
      <c r="DG33" s="51"/>
      <c r="DH33" s="51"/>
      <c r="DI33" s="51"/>
      <c r="DJ33" s="51"/>
      <c r="DK33" s="51"/>
      <c r="DL33" s="51"/>
      <c r="DN33" s="46"/>
      <c r="DO33" s="50"/>
      <c r="DP33" s="50"/>
      <c r="DQ33" s="50"/>
      <c r="DR33" s="50"/>
      <c r="DS33" s="50"/>
      <c r="DT33" s="50"/>
      <c r="DU33" s="50"/>
      <c r="DV33" s="50"/>
      <c r="DW33" s="51"/>
      <c r="DX33" s="51"/>
      <c r="DY33" s="51"/>
      <c r="DZ33" s="51"/>
      <c r="EA33" s="51"/>
      <c r="EB33" s="51"/>
      <c r="EC33" s="51"/>
    </row>
    <row r="34" spans="1:133" x14ac:dyDescent="0.25">
      <c r="A34" s="68">
        <v>0.16</v>
      </c>
      <c r="C34" s="46" t="s">
        <v>321</v>
      </c>
      <c r="D34" s="50" t="s">
        <v>27</v>
      </c>
      <c r="E34" s="50"/>
      <c r="F34" s="50"/>
      <c r="G34" s="50"/>
      <c r="H34" s="50"/>
      <c r="I34" s="50"/>
      <c r="J34" s="50"/>
      <c r="K34" s="50"/>
      <c r="L34" s="50"/>
      <c r="M34" s="50"/>
      <c r="N34" s="50" t="s">
        <v>48</v>
      </c>
      <c r="O34" s="51">
        <v>264.92</v>
      </c>
      <c r="P34" s="51">
        <v>274.55</v>
      </c>
      <c r="Q34" s="51">
        <v>318.82</v>
      </c>
      <c r="R34" s="51">
        <v>368.38</v>
      </c>
      <c r="S34" s="51">
        <v>475.41</v>
      </c>
      <c r="T34" s="51">
        <v>523.12</v>
      </c>
      <c r="U34" s="51">
        <v>632.89</v>
      </c>
      <c r="W34" s="46" t="s">
        <v>322</v>
      </c>
      <c r="X34" s="50" t="s">
        <v>27</v>
      </c>
      <c r="Y34" s="50" t="s">
        <v>48</v>
      </c>
      <c r="Z34" s="50"/>
      <c r="AA34" s="50"/>
      <c r="AB34" s="50"/>
      <c r="AC34" s="50"/>
      <c r="AD34" s="50"/>
      <c r="AE34" s="50"/>
      <c r="AF34" s="50"/>
      <c r="AG34" s="50"/>
      <c r="AH34" s="51">
        <v>211.97</v>
      </c>
      <c r="AI34" s="51">
        <v>252.6</v>
      </c>
      <c r="AJ34" s="51">
        <v>280.55</v>
      </c>
      <c r="AK34" s="51">
        <v>294.73</v>
      </c>
      <c r="AL34" s="51">
        <v>380.28</v>
      </c>
      <c r="AM34" s="51">
        <v>418.46</v>
      </c>
      <c r="AN34" s="51">
        <v>506.33</v>
      </c>
      <c r="AP34" s="46" t="s">
        <v>323</v>
      </c>
      <c r="AQ34" s="50" t="s">
        <v>43</v>
      </c>
      <c r="AR34" s="50" t="s">
        <v>28</v>
      </c>
      <c r="AS34" s="50"/>
      <c r="AT34" s="50"/>
      <c r="AU34" s="50"/>
      <c r="AV34" s="50"/>
      <c r="AW34" s="50"/>
      <c r="AX34" s="50"/>
      <c r="AY34" s="50"/>
      <c r="AZ34" s="50"/>
      <c r="BA34" s="51">
        <v>121.7</v>
      </c>
      <c r="BB34" s="51">
        <v>148.21</v>
      </c>
      <c r="BC34" s="51">
        <v>161.13</v>
      </c>
      <c r="BD34" s="51">
        <v>169.22</v>
      </c>
      <c r="BE34" s="51">
        <v>177.98</v>
      </c>
      <c r="BF34" s="51">
        <v>218.44</v>
      </c>
      <c r="BG34" s="51">
        <v>290.74</v>
      </c>
      <c r="BI34" s="46" t="s">
        <v>324</v>
      </c>
      <c r="BJ34" s="50" t="s">
        <v>41</v>
      </c>
      <c r="BK34" s="50" t="s">
        <v>29</v>
      </c>
      <c r="BL34" s="50"/>
      <c r="BM34" s="50"/>
      <c r="BN34" s="50"/>
      <c r="BO34" s="50"/>
      <c r="BP34" s="50"/>
      <c r="BQ34" s="50"/>
      <c r="BR34" s="50"/>
      <c r="BS34" s="50"/>
      <c r="BT34" s="51">
        <v>146.32</v>
      </c>
      <c r="BU34" s="51">
        <v>163.34</v>
      </c>
      <c r="BV34" s="51">
        <v>192.62</v>
      </c>
      <c r="BW34" s="51">
        <v>202.5</v>
      </c>
      <c r="BX34" s="51">
        <v>232.9</v>
      </c>
      <c r="BY34" s="51">
        <v>273.55</v>
      </c>
      <c r="BZ34" s="51">
        <v>350.61</v>
      </c>
      <c r="CB34" s="46" t="s">
        <v>325</v>
      </c>
      <c r="CC34" s="50" t="s">
        <v>27</v>
      </c>
      <c r="CD34" s="50" t="s">
        <v>42</v>
      </c>
      <c r="CE34" s="50"/>
      <c r="CF34" s="50"/>
      <c r="CG34" s="51">
        <v>59.800000000000004</v>
      </c>
      <c r="CI34" s="46" t="s">
        <v>326</v>
      </c>
      <c r="CJ34" s="50" t="s">
        <v>27</v>
      </c>
      <c r="CK34" s="50" t="s">
        <v>48</v>
      </c>
      <c r="CL34" s="50"/>
      <c r="CM34" s="50"/>
      <c r="CN34" s="51">
        <v>58.800000000000004</v>
      </c>
      <c r="CP34" s="46" t="s">
        <v>327</v>
      </c>
      <c r="CQ34" s="50" t="s">
        <v>27</v>
      </c>
      <c r="CR34" s="50" t="s">
        <v>42</v>
      </c>
      <c r="CS34" s="50"/>
      <c r="CT34" s="50"/>
      <c r="CU34" s="51">
        <v>44.6</v>
      </c>
      <c r="CW34" s="46"/>
      <c r="CX34" s="50"/>
      <c r="CY34" s="50"/>
      <c r="CZ34" s="50"/>
      <c r="DA34" s="50"/>
      <c r="DB34" s="50"/>
      <c r="DC34" s="50"/>
      <c r="DD34" s="50"/>
      <c r="DE34" s="50"/>
      <c r="DF34" s="51"/>
      <c r="DG34" s="51"/>
      <c r="DH34" s="51"/>
      <c r="DI34" s="51"/>
      <c r="DJ34" s="51"/>
      <c r="DK34" s="51"/>
      <c r="DL34" s="51"/>
      <c r="DN34" s="46"/>
      <c r="DO34" s="50"/>
      <c r="DP34" s="50"/>
      <c r="DQ34" s="50"/>
      <c r="DR34" s="50"/>
      <c r="DS34" s="50"/>
      <c r="DT34" s="50"/>
      <c r="DU34" s="50"/>
      <c r="DV34" s="50"/>
      <c r="DW34" s="51"/>
      <c r="DX34" s="51"/>
      <c r="DY34" s="51"/>
      <c r="DZ34" s="51"/>
      <c r="EA34" s="51"/>
      <c r="EB34" s="51"/>
      <c r="EC34" s="51"/>
    </row>
    <row r="35" spans="1:133" x14ac:dyDescent="0.25">
      <c r="A35" s="68">
        <v>0.17</v>
      </c>
      <c r="C35" s="46" t="s">
        <v>328</v>
      </c>
      <c r="D35" s="50" t="s">
        <v>27</v>
      </c>
      <c r="E35" s="50"/>
      <c r="F35" s="50"/>
      <c r="G35" s="50"/>
      <c r="H35" s="50"/>
      <c r="I35" s="50"/>
      <c r="J35" s="50"/>
      <c r="K35" s="50"/>
      <c r="L35" s="50"/>
      <c r="M35" s="50"/>
      <c r="N35" s="50" t="s">
        <v>50</v>
      </c>
      <c r="O35" s="51">
        <v>286.55</v>
      </c>
      <c r="P35" s="51">
        <v>300.12</v>
      </c>
      <c r="Q35" s="51">
        <v>346.34</v>
      </c>
      <c r="R35" s="51">
        <v>397.9</v>
      </c>
      <c r="S35" s="51">
        <v>513.77</v>
      </c>
      <c r="T35" s="51">
        <v>565.42999999999995</v>
      </c>
      <c r="U35" s="51">
        <v>684.08</v>
      </c>
      <c r="W35" s="46" t="s">
        <v>329</v>
      </c>
      <c r="X35" s="50" t="s">
        <v>27</v>
      </c>
      <c r="Y35" s="50" t="s">
        <v>50</v>
      </c>
      <c r="Z35" s="50"/>
      <c r="AA35" s="50"/>
      <c r="AB35" s="50"/>
      <c r="AC35" s="50"/>
      <c r="AD35" s="50"/>
      <c r="AE35" s="50"/>
      <c r="AF35" s="50"/>
      <c r="AG35" s="50"/>
      <c r="AH35" s="51">
        <v>227.74</v>
      </c>
      <c r="AI35" s="51">
        <v>271.3</v>
      </c>
      <c r="AJ35" s="51">
        <v>301.2</v>
      </c>
      <c r="AK35" s="51">
        <v>317.33</v>
      </c>
      <c r="AL35" s="51">
        <v>407.85</v>
      </c>
      <c r="AM35" s="51">
        <v>448.95</v>
      </c>
      <c r="AN35" s="51">
        <v>543.66</v>
      </c>
      <c r="AP35" s="46" t="s">
        <v>330</v>
      </c>
      <c r="AQ35" s="50" t="s">
        <v>43</v>
      </c>
      <c r="AR35" s="50" t="s">
        <v>34</v>
      </c>
      <c r="AS35" s="50"/>
      <c r="AT35" s="50"/>
      <c r="AU35" s="50"/>
      <c r="AV35" s="50"/>
      <c r="AW35" s="50"/>
      <c r="AX35" s="50"/>
      <c r="AY35" s="50"/>
      <c r="AZ35" s="50"/>
      <c r="BA35" s="51">
        <v>128.76</v>
      </c>
      <c r="BB35" s="51">
        <v>156.19999999999999</v>
      </c>
      <c r="BC35" s="51">
        <v>170.34</v>
      </c>
      <c r="BD35" s="51">
        <v>178.92</v>
      </c>
      <c r="BE35" s="51">
        <v>188.22</v>
      </c>
      <c r="BF35" s="51">
        <v>230.97</v>
      </c>
      <c r="BG35" s="51">
        <v>307.45</v>
      </c>
      <c r="BI35" s="46" t="s">
        <v>331</v>
      </c>
      <c r="BJ35" s="50" t="s">
        <v>41</v>
      </c>
      <c r="BK35" s="50" t="s">
        <v>35</v>
      </c>
      <c r="BL35" s="50"/>
      <c r="BM35" s="50"/>
      <c r="BN35" s="50"/>
      <c r="BO35" s="50"/>
      <c r="BP35" s="50"/>
      <c r="BQ35" s="50"/>
      <c r="BR35" s="50"/>
      <c r="BS35" s="50"/>
      <c r="BT35" s="51">
        <v>155.52000000000001</v>
      </c>
      <c r="BU35" s="51">
        <v>173.21</v>
      </c>
      <c r="BV35" s="51">
        <v>216.06</v>
      </c>
      <c r="BW35" s="51">
        <v>225.94</v>
      </c>
      <c r="BX35" s="51">
        <v>296.81</v>
      </c>
      <c r="BY35" s="51">
        <v>337.5</v>
      </c>
      <c r="BZ35" s="51">
        <v>442.18</v>
      </c>
      <c r="CB35" s="46" t="s">
        <v>332</v>
      </c>
      <c r="CC35" s="50" t="s">
        <v>27</v>
      </c>
      <c r="CD35" s="50" t="s">
        <v>44</v>
      </c>
      <c r="CE35" s="50"/>
      <c r="CF35" s="50"/>
      <c r="CG35" s="51">
        <v>64.2</v>
      </c>
      <c r="CI35" s="46" t="s">
        <v>333</v>
      </c>
      <c r="CJ35" s="50" t="s">
        <v>27</v>
      </c>
      <c r="CK35" s="50" t="s">
        <v>50</v>
      </c>
      <c r="CL35" s="50"/>
      <c r="CM35" s="50"/>
      <c r="CN35" s="51">
        <v>62.6</v>
      </c>
      <c r="CP35" s="46" t="s">
        <v>334</v>
      </c>
      <c r="CQ35" s="50" t="s">
        <v>27</v>
      </c>
      <c r="CR35" s="50" t="s">
        <v>44</v>
      </c>
      <c r="CS35" s="50"/>
      <c r="CT35" s="50"/>
      <c r="CU35" s="51">
        <v>48.2</v>
      </c>
      <c r="CW35" s="46"/>
      <c r="CX35" s="50"/>
      <c r="CY35" s="50"/>
      <c r="CZ35" s="50"/>
      <c r="DA35" s="50"/>
      <c r="DB35" s="50"/>
      <c r="DC35" s="50"/>
      <c r="DD35" s="50"/>
      <c r="DE35" s="50"/>
      <c r="DF35" s="51"/>
      <c r="DG35" s="51"/>
      <c r="DH35" s="51"/>
      <c r="DI35" s="51"/>
      <c r="DJ35" s="51"/>
      <c r="DK35" s="51"/>
      <c r="DL35" s="51"/>
      <c r="DN35" s="46"/>
      <c r="DO35" s="50"/>
      <c r="DP35" s="50"/>
      <c r="DQ35" s="50"/>
      <c r="DR35" s="50"/>
      <c r="DS35" s="50"/>
      <c r="DT35" s="50"/>
      <c r="DU35" s="50"/>
      <c r="DV35" s="50"/>
      <c r="DW35" s="51"/>
      <c r="DX35" s="51"/>
      <c r="DY35" s="51"/>
      <c r="DZ35" s="51"/>
      <c r="EA35" s="51"/>
      <c r="EB35" s="51"/>
      <c r="EC35" s="51"/>
    </row>
    <row r="36" spans="1:133" x14ac:dyDescent="0.25">
      <c r="A36" s="68">
        <v>0.18</v>
      </c>
      <c r="C36" s="46" t="s">
        <v>335</v>
      </c>
      <c r="D36" s="50" t="s">
        <v>27</v>
      </c>
      <c r="E36" s="50"/>
      <c r="F36" s="50"/>
      <c r="G36" s="50"/>
      <c r="H36" s="50"/>
      <c r="I36" s="50"/>
      <c r="J36" s="50"/>
      <c r="K36" s="50"/>
      <c r="L36" s="50"/>
      <c r="M36" s="50"/>
      <c r="N36" s="50" t="s">
        <v>52</v>
      </c>
      <c r="O36" s="51">
        <v>308.17</v>
      </c>
      <c r="P36" s="51">
        <v>325.7</v>
      </c>
      <c r="Q36" s="51">
        <v>373.91</v>
      </c>
      <c r="R36" s="51">
        <v>427.42</v>
      </c>
      <c r="S36" s="51">
        <v>552.13</v>
      </c>
      <c r="T36" s="51">
        <v>607.74</v>
      </c>
      <c r="U36" s="51">
        <v>735.22</v>
      </c>
      <c r="W36" s="46" t="s">
        <v>336</v>
      </c>
      <c r="X36" s="50" t="s">
        <v>27</v>
      </c>
      <c r="Y36" s="50" t="s">
        <v>52</v>
      </c>
      <c r="Z36" s="50"/>
      <c r="AA36" s="50"/>
      <c r="AB36" s="50"/>
      <c r="AC36" s="50"/>
      <c r="AD36" s="50"/>
      <c r="AE36" s="50"/>
      <c r="AF36" s="50"/>
      <c r="AG36" s="50"/>
      <c r="AH36" s="51">
        <v>243.44</v>
      </c>
      <c r="AI36" s="51">
        <v>289.99</v>
      </c>
      <c r="AJ36" s="51">
        <v>321.89</v>
      </c>
      <c r="AK36" s="51">
        <v>339.97</v>
      </c>
      <c r="AL36" s="51">
        <v>435.38</v>
      </c>
      <c r="AM36" s="51">
        <v>479.45</v>
      </c>
      <c r="AN36" s="51">
        <v>581.04999999999995</v>
      </c>
      <c r="AP36" s="46" t="s">
        <v>337</v>
      </c>
      <c r="AQ36" s="50" t="s">
        <v>43</v>
      </c>
      <c r="AR36" s="50" t="s">
        <v>38</v>
      </c>
      <c r="AS36" s="50"/>
      <c r="AT36" s="50"/>
      <c r="AU36" s="50"/>
      <c r="AV36" s="50"/>
      <c r="AW36" s="50"/>
      <c r="AX36" s="50"/>
      <c r="AY36" s="50"/>
      <c r="AZ36" s="50"/>
      <c r="BA36" s="51">
        <v>150.99</v>
      </c>
      <c r="BB36" s="51">
        <v>185.3</v>
      </c>
      <c r="BC36" s="51">
        <v>194.78</v>
      </c>
      <c r="BD36" s="51">
        <v>198.28</v>
      </c>
      <c r="BE36" s="51">
        <v>218.54</v>
      </c>
      <c r="BF36" s="51">
        <v>272.2</v>
      </c>
      <c r="BG36" s="51">
        <v>324.29000000000002</v>
      </c>
      <c r="BI36" s="46" t="s">
        <v>338</v>
      </c>
      <c r="BJ36" s="50" t="s">
        <v>41</v>
      </c>
      <c r="BK36" s="50" t="s">
        <v>39</v>
      </c>
      <c r="BL36" s="50"/>
      <c r="BM36" s="50"/>
      <c r="BN36" s="50"/>
      <c r="BO36" s="50"/>
      <c r="BP36" s="50"/>
      <c r="BQ36" s="50"/>
      <c r="BR36" s="50"/>
      <c r="BS36" s="50"/>
      <c r="BT36" s="51">
        <v>166.75</v>
      </c>
      <c r="BU36" s="51">
        <v>184.31</v>
      </c>
      <c r="BV36" s="51">
        <v>241.79</v>
      </c>
      <c r="BW36" s="51">
        <v>251.68</v>
      </c>
      <c r="BX36" s="51">
        <v>363.82</v>
      </c>
      <c r="BY36" s="51">
        <v>404.5</v>
      </c>
      <c r="BZ36" s="51">
        <v>537.12</v>
      </c>
      <c r="CB36" s="46" t="s">
        <v>339</v>
      </c>
      <c r="CC36" s="50" t="s">
        <v>27</v>
      </c>
      <c r="CD36" s="50" t="s">
        <v>46</v>
      </c>
      <c r="CE36" s="50"/>
      <c r="CF36" s="50"/>
      <c r="CG36" s="51">
        <v>68.600000000000009</v>
      </c>
      <c r="CI36" s="46" t="s">
        <v>340</v>
      </c>
      <c r="CJ36" s="50" t="s">
        <v>27</v>
      </c>
      <c r="CK36" s="50" t="s">
        <v>52</v>
      </c>
      <c r="CL36" s="50"/>
      <c r="CM36" s="50"/>
      <c r="CN36" s="51">
        <v>66.5</v>
      </c>
      <c r="CP36" s="46" t="s">
        <v>341</v>
      </c>
      <c r="CQ36" s="50" t="s">
        <v>27</v>
      </c>
      <c r="CR36" s="50" t="s">
        <v>46</v>
      </c>
      <c r="CS36" s="50"/>
      <c r="CT36" s="50"/>
      <c r="CU36" s="51">
        <v>51.900000000000006</v>
      </c>
      <c r="CW36" s="46"/>
      <c r="CX36" s="50"/>
      <c r="CY36" s="50"/>
      <c r="CZ36" s="50"/>
      <c r="DA36" s="50"/>
      <c r="DB36" s="50"/>
      <c r="DC36" s="50"/>
      <c r="DD36" s="50"/>
      <c r="DE36" s="50"/>
      <c r="DF36" s="51"/>
      <c r="DG36" s="51"/>
      <c r="DH36" s="51"/>
      <c r="DI36" s="51"/>
      <c r="DJ36" s="51"/>
      <c r="DK36" s="51"/>
      <c r="DL36" s="51"/>
      <c r="DN36" s="46"/>
      <c r="DO36" s="43"/>
      <c r="DP36" s="43"/>
      <c r="DQ36" s="43"/>
      <c r="DR36" s="43"/>
      <c r="DS36" s="43"/>
      <c r="DT36" s="43"/>
      <c r="DU36" s="43"/>
      <c r="DV36" s="43"/>
      <c r="DW36" s="49"/>
      <c r="DX36" s="49"/>
      <c r="DY36" s="49"/>
      <c r="DZ36" s="49"/>
      <c r="EA36" s="49"/>
      <c r="EB36" s="49"/>
      <c r="EC36" s="49"/>
    </row>
    <row r="37" spans="1:133" x14ac:dyDescent="0.25">
      <c r="A37" s="68">
        <v>0.2</v>
      </c>
      <c r="C37" s="46" t="s">
        <v>342</v>
      </c>
      <c r="D37" s="50" t="s">
        <v>27</v>
      </c>
      <c r="E37" s="50"/>
      <c r="F37" s="50"/>
      <c r="G37" s="50"/>
      <c r="H37" s="50"/>
      <c r="I37" s="50"/>
      <c r="J37" s="50"/>
      <c r="K37" s="50"/>
      <c r="L37" s="50"/>
      <c r="M37" s="50"/>
      <c r="N37" s="50" t="s">
        <v>54</v>
      </c>
      <c r="O37" s="51">
        <v>21.62</v>
      </c>
      <c r="P37" s="51">
        <v>25.57</v>
      </c>
      <c r="Q37" s="51">
        <v>27.53</v>
      </c>
      <c r="R37" s="51">
        <v>29.52</v>
      </c>
      <c r="S37" s="51">
        <v>38.36</v>
      </c>
      <c r="T37" s="51">
        <v>42.31</v>
      </c>
      <c r="U37" s="51">
        <v>51.15</v>
      </c>
      <c r="W37" s="46" t="s">
        <v>343</v>
      </c>
      <c r="X37" s="50" t="s">
        <v>27</v>
      </c>
      <c r="Y37" s="50" t="s">
        <v>54</v>
      </c>
      <c r="Z37" s="50"/>
      <c r="AA37" s="50"/>
      <c r="AB37" s="50"/>
      <c r="AC37" s="50"/>
      <c r="AD37" s="50"/>
      <c r="AE37" s="50"/>
      <c r="AF37" s="50"/>
      <c r="AG37" s="50"/>
      <c r="AH37" s="51">
        <v>15.76</v>
      </c>
      <c r="AI37" s="51">
        <v>18.690000000000001</v>
      </c>
      <c r="AJ37" s="51">
        <v>20.64</v>
      </c>
      <c r="AK37" s="51">
        <v>22.64</v>
      </c>
      <c r="AL37" s="51">
        <v>27.53</v>
      </c>
      <c r="AM37" s="51">
        <v>30.5</v>
      </c>
      <c r="AN37" s="51">
        <v>37.380000000000003</v>
      </c>
      <c r="AP37" s="46" t="s">
        <v>137</v>
      </c>
      <c r="AQ37" s="43"/>
      <c r="AR37" s="43" t="s">
        <v>12</v>
      </c>
      <c r="AS37" s="43"/>
      <c r="AT37" s="43"/>
      <c r="AU37" s="43"/>
      <c r="AV37" s="43"/>
      <c r="AW37" s="43"/>
      <c r="AX37" s="43"/>
      <c r="AY37" s="43"/>
      <c r="AZ37" s="43"/>
      <c r="BA37" s="49" t="s">
        <v>13</v>
      </c>
      <c r="BB37" s="49" t="s">
        <v>14</v>
      </c>
      <c r="BC37" s="49" t="s">
        <v>15</v>
      </c>
      <c r="BD37" s="49" t="s">
        <v>16</v>
      </c>
      <c r="BE37" s="49" t="s">
        <v>17</v>
      </c>
      <c r="BF37" s="49" t="s">
        <v>18</v>
      </c>
      <c r="BG37" s="49" t="s">
        <v>19</v>
      </c>
      <c r="BI37" s="46" t="s">
        <v>344</v>
      </c>
      <c r="BJ37" s="50" t="s">
        <v>41</v>
      </c>
      <c r="BK37" s="50" t="s">
        <v>38</v>
      </c>
      <c r="BL37" s="50"/>
      <c r="BM37" s="50"/>
      <c r="BN37" s="50"/>
      <c r="BO37" s="50"/>
      <c r="BP37" s="50"/>
      <c r="BQ37" s="50"/>
      <c r="BR37" s="50"/>
      <c r="BS37" s="50"/>
      <c r="BT37" s="51">
        <v>175.96</v>
      </c>
      <c r="BU37" s="51">
        <v>194.1</v>
      </c>
      <c r="BV37" s="51">
        <v>265.29000000000002</v>
      </c>
      <c r="BW37" s="51">
        <v>275.16000000000003</v>
      </c>
      <c r="BX37" s="51">
        <v>427.76</v>
      </c>
      <c r="BY37" s="51">
        <v>468.41</v>
      </c>
      <c r="BZ37" s="51">
        <v>628.74</v>
      </c>
      <c r="CB37" s="46" t="s">
        <v>345</v>
      </c>
      <c r="CC37" s="50" t="s">
        <v>27</v>
      </c>
      <c r="CD37" s="50" t="s">
        <v>48</v>
      </c>
      <c r="CE37" s="50"/>
      <c r="CF37" s="50"/>
      <c r="CG37" s="51">
        <v>73</v>
      </c>
      <c r="CI37" s="46" t="s">
        <v>346</v>
      </c>
      <c r="CJ37" s="50" t="s">
        <v>27</v>
      </c>
      <c r="CK37" s="50" t="s">
        <v>54</v>
      </c>
      <c r="CL37" s="50"/>
      <c r="CM37" s="50"/>
      <c r="CN37" s="51">
        <v>3.9000000000000004</v>
      </c>
      <c r="CP37" s="46" t="s">
        <v>347</v>
      </c>
      <c r="CQ37" s="50" t="s">
        <v>27</v>
      </c>
      <c r="CR37" s="50" t="s">
        <v>48</v>
      </c>
      <c r="CS37" s="50"/>
      <c r="CT37" s="50"/>
      <c r="CU37" s="51">
        <v>55.6</v>
      </c>
      <c r="CW37" s="46"/>
      <c r="CX37" s="50"/>
      <c r="CY37" s="50"/>
      <c r="CZ37" s="50"/>
      <c r="DA37" s="50"/>
      <c r="DB37" s="50"/>
      <c r="DC37" s="50"/>
      <c r="DD37" s="50"/>
      <c r="DE37" s="50"/>
      <c r="DF37" s="51"/>
      <c r="DG37" s="51"/>
      <c r="DH37" s="51"/>
      <c r="DI37" s="51"/>
      <c r="DJ37" s="51"/>
      <c r="DK37" s="51"/>
      <c r="DL37" s="51"/>
      <c r="DN37" s="46"/>
      <c r="DO37" s="50"/>
      <c r="DP37" s="50"/>
      <c r="DQ37" s="50"/>
      <c r="DR37" s="50"/>
      <c r="DS37" s="50"/>
      <c r="DT37" s="50"/>
      <c r="DU37" s="50"/>
      <c r="DV37" s="50"/>
      <c r="DW37" s="51"/>
      <c r="DX37" s="51"/>
      <c r="DY37" s="51"/>
      <c r="DZ37" s="51"/>
      <c r="EA37" s="51"/>
      <c r="EB37" s="51"/>
      <c r="EC37" s="51"/>
    </row>
    <row r="38" spans="1:133" s="47" customFormat="1" x14ac:dyDescent="0.25">
      <c r="A38" s="68">
        <v>0.21</v>
      </c>
      <c r="C38" s="46" t="s">
        <v>191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 t="s">
        <v>12</v>
      </c>
      <c r="O38" s="49" t="s">
        <v>13</v>
      </c>
      <c r="P38" s="49" t="s">
        <v>14</v>
      </c>
      <c r="Q38" s="49" t="s">
        <v>15</v>
      </c>
      <c r="R38" s="49" t="s">
        <v>16</v>
      </c>
      <c r="S38" s="49" t="s">
        <v>17</v>
      </c>
      <c r="T38" s="49" t="s">
        <v>18</v>
      </c>
      <c r="U38" s="49" t="s">
        <v>19</v>
      </c>
      <c r="V38" s="52"/>
      <c r="W38" s="46" t="s">
        <v>192</v>
      </c>
      <c r="X38" s="43"/>
      <c r="Y38" s="43" t="s">
        <v>12</v>
      </c>
      <c r="Z38" s="43"/>
      <c r="AA38" s="43"/>
      <c r="AB38" s="43"/>
      <c r="AC38" s="43"/>
      <c r="AD38" s="43"/>
      <c r="AE38" s="43"/>
      <c r="AF38" s="43"/>
      <c r="AG38" s="43"/>
      <c r="AH38" s="49" t="s">
        <v>13</v>
      </c>
      <c r="AI38" s="49" t="s">
        <v>14</v>
      </c>
      <c r="AJ38" s="49" t="s">
        <v>15</v>
      </c>
      <c r="AK38" s="49" t="s">
        <v>16</v>
      </c>
      <c r="AL38" s="49" t="s">
        <v>17</v>
      </c>
      <c r="AM38" s="49" t="s">
        <v>18</v>
      </c>
      <c r="AN38" s="49" t="s">
        <v>19</v>
      </c>
      <c r="AP38" s="46" t="s">
        <v>348</v>
      </c>
      <c r="AQ38" s="50" t="s">
        <v>45</v>
      </c>
      <c r="AR38" s="50" t="s">
        <v>22</v>
      </c>
      <c r="AS38" s="50"/>
      <c r="AT38" s="50"/>
      <c r="AU38" s="50"/>
      <c r="AV38" s="50"/>
      <c r="AW38" s="50"/>
      <c r="AX38" s="50"/>
      <c r="AY38" s="50"/>
      <c r="AZ38" s="50"/>
      <c r="BA38" s="51">
        <v>114.79</v>
      </c>
      <c r="BB38" s="51">
        <v>140.25</v>
      </c>
      <c r="BC38" s="51">
        <v>151.84</v>
      </c>
      <c r="BD38" s="51">
        <v>159.52000000000001</v>
      </c>
      <c r="BE38" s="51">
        <v>167.7</v>
      </c>
      <c r="BF38" s="51">
        <v>205.91</v>
      </c>
      <c r="BG38" s="51">
        <v>274.04000000000002</v>
      </c>
      <c r="BI38" s="46" t="s">
        <v>147</v>
      </c>
      <c r="BJ38" s="43"/>
      <c r="BK38" s="43" t="s">
        <v>12</v>
      </c>
      <c r="BL38" s="43"/>
      <c r="BM38" s="43"/>
      <c r="BN38" s="43"/>
      <c r="BO38" s="43"/>
      <c r="BP38" s="43"/>
      <c r="BQ38" s="43"/>
      <c r="BR38" s="43"/>
      <c r="BS38" s="43"/>
      <c r="BT38" s="49" t="s">
        <v>13</v>
      </c>
      <c r="BU38" s="49" t="s">
        <v>14</v>
      </c>
      <c r="BV38" s="49" t="s">
        <v>15</v>
      </c>
      <c r="BW38" s="49" t="s">
        <v>16</v>
      </c>
      <c r="BX38" s="49" t="s">
        <v>17</v>
      </c>
      <c r="BY38" s="49" t="s">
        <v>18</v>
      </c>
      <c r="BZ38" s="49" t="s">
        <v>19</v>
      </c>
      <c r="CB38" s="46" t="s">
        <v>349</v>
      </c>
      <c r="CC38" s="50" t="s">
        <v>27</v>
      </c>
      <c r="CD38" s="50" t="s">
        <v>50</v>
      </c>
      <c r="CE38" s="50"/>
      <c r="CF38" s="50"/>
      <c r="CG38" s="51">
        <v>77.5</v>
      </c>
      <c r="CI38" s="46" t="s">
        <v>195</v>
      </c>
      <c r="CJ38" s="43"/>
      <c r="CK38" s="43" t="s">
        <v>12</v>
      </c>
      <c r="CL38" s="43"/>
      <c r="CM38" s="43"/>
      <c r="CN38" s="49" t="s">
        <v>20</v>
      </c>
      <c r="CP38" s="46" t="s">
        <v>350</v>
      </c>
      <c r="CQ38" s="50" t="s">
        <v>27</v>
      </c>
      <c r="CR38" s="50" t="s">
        <v>50</v>
      </c>
      <c r="CS38" s="50"/>
      <c r="CT38" s="50"/>
      <c r="CU38" s="51">
        <v>59.2</v>
      </c>
      <c r="CW38" s="46"/>
      <c r="CX38" s="43"/>
      <c r="CY38" s="43"/>
      <c r="CZ38" s="43"/>
      <c r="DA38" s="43"/>
      <c r="DB38" s="43"/>
      <c r="DC38" s="43"/>
      <c r="DD38" s="43"/>
      <c r="DE38" s="43"/>
      <c r="DF38" s="49"/>
      <c r="DG38" s="49"/>
      <c r="DH38" s="49"/>
      <c r="DI38" s="49"/>
      <c r="DJ38" s="49"/>
      <c r="DK38" s="49"/>
      <c r="DL38" s="49"/>
      <c r="DN38" s="46"/>
      <c r="DO38" s="50"/>
      <c r="DP38" s="50"/>
      <c r="DQ38" s="50"/>
      <c r="DR38" s="50"/>
      <c r="DS38" s="50"/>
      <c r="DT38" s="50"/>
      <c r="DU38" s="50"/>
      <c r="DV38" s="50"/>
      <c r="DW38" s="51"/>
      <c r="DX38" s="51"/>
      <c r="DY38" s="51"/>
      <c r="DZ38" s="51"/>
      <c r="EA38" s="51"/>
      <c r="EB38" s="51"/>
      <c r="EC38" s="51"/>
    </row>
    <row r="39" spans="1:133" x14ac:dyDescent="0.25">
      <c r="A39" s="68">
        <v>0.22</v>
      </c>
      <c r="C39" s="46" t="s">
        <v>351</v>
      </c>
      <c r="D39" s="50" t="s">
        <v>33</v>
      </c>
      <c r="E39" s="50"/>
      <c r="F39" s="50"/>
      <c r="G39" s="50"/>
      <c r="H39" s="50"/>
      <c r="I39" s="50"/>
      <c r="J39" s="50"/>
      <c r="K39" s="50"/>
      <c r="L39" s="50"/>
      <c r="M39" s="50"/>
      <c r="N39" s="50" t="s">
        <v>22</v>
      </c>
      <c r="O39" s="51">
        <v>179.19</v>
      </c>
      <c r="P39" s="51">
        <v>185.75</v>
      </c>
      <c r="Q39" s="51">
        <v>215.7</v>
      </c>
      <c r="R39" s="51">
        <v>249.2</v>
      </c>
      <c r="S39" s="51">
        <v>321.64</v>
      </c>
      <c r="T39" s="51">
        <v>353.85</v>
      </c>
      <c r="U39" s="51">
        <v>428.13</v>
      </c>
      <c r="W39" s="46" t="s">
        <v>352</v>
      </c>
      <c r="X39" s="50" t="s">
        <v>33</v>
      </c>
      <c r="Y39" s="50" t="s">
        <v>22</v>
      </c>
      <c r="Z39" s="50"/>
      <c r="AA39" s="50"/>
      <c r="AB39" s="50"/>
      <c r="AC39" s="50"/>
      <c r="AD39" s="50"/>
      <c r="AE39" s="50"/>
      <c r="AF39" s="50"/>
      <c r="AG39" s="50"/>
      <c r="AH39" s="51">
        <v>143.4</v>
      </c>
      <c r="AI39" s="51">
        <v>170.83</v>
      </c>
      <c r="AJ39" s="51">
        <v>189.83</v>
      </c>
      <c r="AK39" s="51">
        <v>199.35</v>
      </c>
      <c r="AL39" s="51">
        <v>257.29000000000002</v>
      </c>
      <c r="AM39" s="51">
        <v>283.14999999999998</v>
      </c>
      <c r="AN39" s="51">
        <v>342.52</v>
      </c>
      <c r="AP39" s="46" t="s">
        <v>353</v>
      </c>
      <c r="AQ39" s="50" t="s">
        <v>45</v>
      </c>
      <c r="AR39" s="50" t="s">
        <v>28</v>
      </c>
      <c r="AS39" s="50"/>
      <c r="AT39" s="50"/>
      <c r="AU39" s="50"/>
      <c r="AV39" s="50"/>
      <c r="AW39" s="50"/>
      <c r="AX39" s="50"/>
      <c r="AY39" s="50"/>
      <c r="AZ39" s="50"/>
      <c r="BA39" s="51">
        <v>121.7</v>
      </c>
      <c r="BB39" s="51">
        <v>148.21</v>
      </c>
      <c r="BC39" s="51">
        <v>161.13</v>
      </c>
      <c r="BD39" s="51">
        <v>169.22</v>
      </c>
      <c r="BE39" s="51">
        <v>177.98</v>
      </c>
      <c r="BF39" s="51">
        <v>218.44</v>
      </c>
      <c r="BG39" s="51">
        <v>290.74</v>
      </c>
      <c r="BI39" s="46" t="s">
        <v>354</v>
      </c>
      <c r="BJ39" s="50" t="s">
        <v>43</v>
      </c>
      <c r="BK39" s="50" t="s">
        <v>23</v>
      </c>
      <c r="BL39" s="50"/>
      <c r="BM39" s="50"/>
      <c r="BN39" s="50"/>
      <c r="BO39" s="50"/>
      <c r="BP39" s="50"/>
      <c r="BQ39" s="50"/>
      <c r="BR39" s="50"/>
      <c r="BS39" s="50"/>
      <c r="BT39" s="51">
        <v>141.78</v>
      </c>
      <c r="BU39" s="51">
        <v>158.47999999999999</v>
      </c>
      <c r="BV39" s="51">
        <v>180.8</v>
      </c>
      <c r="BW39" s="51">
        <v>190.69</v>
      </c>
      <c r="BX39" s="51">
        <v>200.88</v>
      </c>
      <c r="BY39" s="51">
        <v>241.53</v>
      </c>
      <c r="BZ39" s="51">
        <v>304.72000000000003</v>
      </c>
      <c r="CB39" s="46" t="s">
        <v>355</v>
      </c>
      <c r="CC39" s="50" t="s">
        <v>27</v>
      </c>
      <c r="CD39" s="50" t="s">
        <v>52</v>
      </c>
      <c r="CE39" s="50"/>
      <c r="CF39" s="50"/>
      <c r="CG39" s="51">
        <v>81.900000000000006</v>
      </c>
      <c r="CI39" s="46" t="s">
        <v>356</v>
      </c>
      <c r="CJ39" s="50" t="s">
        <v>33</v>
      </c>
      <c r="CK39" s="50" t="s">
        <v>22</v>
      </c>
      <c r="CL39" s="50"/>
      <c r="CM39" s="50"/>
      <c r="CN39" s="51">
        <v>31.6</v>
      </c>
      <c r="CP39" s="46" t="s">
        <v>357</v>
      </c>
      <c r="CQ39" s="50" t="s">
        <v>27</v>
      </c>
      <c r="CR39" s="50" t="s">
        <v>52</v>
      </c>
      <c r="CS39" s="50"/>
      <c r="CT39" s="50"/>
      <c r="CU39" s="51">
        <v>62.900000000000006</v>
      </c>
      <c r="CW39" s="46"/>
      <c r="CX39" s="50"/>
      <c r="CY39" s="50"/>
      <c r="CZ39" s="50"/>
      <c r="DA39" s="50"/>
      <c r="DB39" s="50"/>
      <c r="DC39" s="50"/>
      <c r="DD39" s="50"/>
      <c r="DE39" s="50"/>
      <c r="DF39" s="51"/>
      <c r="DG39" s="51"/>
      <c r="DH39" s="51"/>
      <c r="DI39" s="51"/>
      <c r="DJ39" s="51"/>
      <c r="DK39" s="51"/>
      <c r="DL39" s="51"/>
      <c r="DN39" s="46"/>
      <c r="DO39" s="50"/>
      <c r="DP39" s="50"/>
      <c r="DQ39" s="50"/>
      <c r="DR39" s="50"/>
      <c r="DS39" s="50"/>
      <c r="DT39" s="50"/>
      <c r="DU39" s="50"/>
      <c r="DV39" s="50"/>
      <c r="DW39" s="51"/>
      <c r="DX39" s="51"/>
      <c r="DY39" s="51"/>
      <c r="DZ39" s="51"/>
      <c r="EA39" s="51"/>
      <c r="EB39" s="51"/>
      <c r="EC39" s="51"/>
    </row>
    <row r="40" spans="1:133" x14ac:dyDescent="0.25">
      <c r="A40" s="68">
        <v>0.23</v>
      </c>
      <c r="C40" s="46" t="s">
        <v>358</v>
      </c>
      <c r="D40" s="50" t="s">
        <v>33</v>
      </c>
      <c r="E40" s="50"/>
      <c r="F40" s="50"/>
      <c r="G40" s="50"/>
      <c r="H40" s="50"/>
      <c r="I40" s="50"/>
      <c r="J40" s="50"/>
      <c r="K40" s="50"/>
      <c r="L40" s="50"/>
      <c r="M40" s="50"/>
      <c r="N40" s="50" t="s">
        <v>28</v>
      </c>
      <c r="O40" s="51">
        <v>190.15</v>
      </c>
      <c r="P40" s="51">
        <v>197.06</v>
      </c>
      <c r="Q40" s="51">
        <v>228.81</v>
      </c>
      <c r="R40" s="51">
        <v>264.43</v>
      </c>
      <c r="S40" s="51">
        <v>341.18</v>
      </c>
      <c r="T40" s="51">
        <v>375.4</v>
      </c>
      <c r="U40" s="51">
        <v>454.27</v>
      </c>
      <c r="W40" s="46" t="s">
        <v>359</v>
      </c>
      <c r="X40" s="50" t="s">
        <v>33</v>
      </c>
      <c r="Y40" s="50" t="s">
        <v>28</v>
      </c>
      <c r="Z40" s="50"/>
      <c r="AA40" s="50"/>
      <c r="AB40" s="50"/>
      <c r="AC40" s="50"/>
      <c r="AD40" s="50"/>
      <c r="AE40" s="50"/>
      <c r="AF40" s="50"/>
      <c r="AG40" s="50"/>
      <c r="AH40" s="51">
        <v>152.11000000000001</v>
      </c>
      <c r="AI40" s="51">
        <v>181.3</v>
      </c>
      <c r="AJ40" s="51">
        <v>201.33</v>
      </c>
      <c r="AK40" s="51">
        <v>211.52</v>
      </c>
      <c r="AL40" s="51">
        <v>272.95999999999998</v>
      </c>
      <c r="AM40" s="51">
        <v>300.36</v>
      </c>
      <c r="AN40" s="51">
        <v>363.45</v>
      </c>
      <c r="AP40" s="46" t="s">
        <v>360</v>
      </c>
      <c r="AQ40" s="50" t="s">
        <v>45</v>
      </c>
      <c r="AR40" s="50" t="s">
        <v>34</v>
      </c>
      <c r="AS40" s="50"/>
      <c r="AT40" s="50"/>
      <c r="AU40" s="50"/>
      <c r="AV40" s="50"/>
      <c r="AW40" s="50"/>
      <c r="AX40" s="50"/>
      <c r="AY40" s="50"/>
      <c r="AZ40" s="50"/>
      <c r="BA40" s="51">
        <v>128.76</v>
      </c>
      <c r="BB40" s="51">
        <v>156.19999999999999</v>
      </c>
      <c r="BC40" s="51">
        <v>170.34</v>
      </c>
      <c r="BD40" s="51">
        <v>178.92</v>
      </c>
      <c r="BE40" s="51">
        <v>188.22</v>
      </c>
      <c r="BF40" s="51">
        <v>230.97</v>
      </c>
      <c r="BG40" s="51">
        <v>307.45</v>
      </c>
      <c r="BI40" s="46" t="s">
        <v>361</v>
      </c>
      <c r="BJ40" s="50" t="s">
        <v>43</v>
      </c>
      <c r="BK40" s="50" t="s">
        <v>29</v>
      </c>
      <c r="BL40" s="50"/>
      <c r="BM40" s="50"/>
      <c r="BN40" s="50"/>
      <c r="BO40" s="50"/>
      <c r="BP40" s="50"/>
      <c r="BQ40" s="50"/>
      <c r="BR40" s="50"/>
      <c r="BS40" s="50"/>
      <c r="BT40" s="51">
        <v>146.32</v>
      </c>
      <c r="BU40" s="51">
        <v>163.34</v>
      </c>
      <c r="BV40" s="51">
        <v>192.62</v>
      </c>
      <c r="BW40" s="51">
        <v>202.5</v>
      </c>
      <c r="BX40" s="51">
        <v>232.9</v>
      </c>
      <c r="BY40" s="51">
        <v>273.55</v>
      </c>
      <c r="BZ40" s="51">
        <v>350.61</v>
      </c>
      <c r="CB40" s="46" t="s">
        <v>362</v>
      </c>
      <c r="CC40" s="50" t="s">
        <v>27</v>
      </c>
      <c r="CD40" s="50" t="s">
        <v>54</v>
      </c>
      <c r="CE40" s="50"/>
      <c r="CF40" s="50"/>
      <c r="CG40" s="51">
        <v>4.4000000000000004</v>
      </c>
      <c r="CI40" s="46" t="s">
        <v>363</v>
      </c>
      <c r="CJ40" s="50" t="s">
        <v>33</v>
      </c>
      <c r="CK40" s="50" t="s">
        <v>28</v>
      </c>
      <c r="CL40" s="50"/>
      <c r="CM40" s="50"/>
      <c r="CN40" s="51">
        <v>35.5</v>
      </c>
      <c r="CP40" s="46" t="s">
        <v>364</v>
      </c>
      <c r="CQ40" s="50" t="s">
        <v>27</v>
      </c>
      <c r="CR40" s="50" t="s">
        <v>54</v>
      </c>
      <c r="CS40" s="50"/>
      <c r="CT40" s="50"/>
      <c r="CU40" s="51">
        <v>3.7</v>
      </c>
      <c r="CW40" s="46"/>
      <c r="CX40" s="50"/>
      <c r="CY40" s="50"/>
      <c r="CZ40" s="50"/>
      <c r="DA40" s="50"/>
      <c r="DB40" s="50"/>
      <c r="DC40" s="50"/>
      <c r="DD40" s="50"/>
      <c r="DE40" s="50"/>
      <c r="DF40" s="51"/>
      <c r="DG40" s="51"/>
      <c r="DH40" s="51"/>
      <c r="DI40" s="51"/>
      <c r="DJ40" s="51"/>
      <c r="DK40" s="51"/>
      <c r="DL40" s="51"/>
      <c r="DN40" s="46"/>
      <c r="DO40" s="50"/>
      <c r="DP40" s="50"/>
      <c r="DQ40" s="50"/>
      <c r="DR40" s="50"/>
      <c r="DS40" s="50"/>
      <c r="DT40" s="50"/>
      <c r="DU40" s="50"/>
      <c r="DV40" s="50"/>
      <c r="DW40" s="51"/>
      <c r="DX40" s="51"/>
      <c r="DY40" s="51"/>
      <c r="DZ40" s="51"/>
      <c r="EA40" s="51"/>
      <c r="EB40" s="51"/>
      <c r="EC40" s="51"/>
    </row>
    <row r="41" spans="1:133" x14ac:dyDescent="0.25">
      <c r="A41" s="68">
        <v>0.25</v>
      </c>
      <c r="C41" s="46" t="s">
        <v>365</v>
      </c>
      <c r="D41" s="50" t="s">
        <v>33</v>
      </c>
      <c r="E41" s="50"/>
      <c r="F41" s="50"/>
      <c r="G41" s="50"/>
      <c r="H41" s="50"/>
      <c r="I41" s="50"/>
      <c r="J41" s="50"/>
      <c r="K41" s="50"/>
      <c r="L41" s="50"/>
      <c r="M41" s="50"/>
      <c r="N41" s="50" t="s">
        <v>34</v>
      </c>
      <c r="O41" s="51">
        <v>201.06</v>
      </c>
      <c r="P41" s="51">
        <v>208.38</v>
      </c>
      <c r="Q41" s="51">
        <v>242.02</v>
      </c>
      <c r="R41" s="51">
        <v>279.52</v>
      </c>
      <c r="S41" s="51">
        <v>360.76</v>
      </c>
      <c r="T41" s="51">
        <v>396.96</v>
      </c>
      <c r="U41" s="51">
        <v>480.31</v>
      </c>
      <c r="W41" s="46" t="s">
        <v>366</v>
      </c>
      <c r="X41" s="50" t="s">
        <v>33</v>
      </c>
      <c r="Y41" s="50" t="s">
        <v>34</v>
      </c>
      <c r="Z41" s="50"/>
      <c r="AA41" s="50"/>
      <c r="AB41" s="50"/>
      <c r="AC41" s="50"/>
      <c r="AD41" s="50"/>
      <c r="AE41" s="50"/>
      <c r="AF41" s="50"/>
      <c r="AG41" s="50"/>
      <c r="AH41" s="51">
        <v>160.86000000000001</v>
      </c>
      <c r="AI41" s="51">
        <v>191.72</v>
      </c>
      <c r="AJ41" s="51">
        <v>212.92</v>
      </c>
      <c r="AK41" s="51">
        <v>223.65</v>
      </c>
      <c r="AL41" s="51">
        <v>288.68</v>
      </c>
      <c r="AM41" s="51">
        <v>317.64999999999998</v>
      </c>
      <c r="AN41" s="51">
        <v>384.25</v>
      </c>
      <c r="AP41" s="46" t="s">
        <v>367</v>
      </c>
      <c r="AQ41" s="50" t="s">
        <v>45</v>
      </c>
      <c r="AR41" s="50" t="s">
        <v>38</v>
      </c>
      <c r="AS41" s="50"/>
      <c r="AT41" s="50"/>
      <c r="AU41" s="50"/>
      <c r="AV41" s="50"/>
      <c r="AW41" s="50"/>
      <c r="AX41" s="50"/>
      <c r="AY41" s="50"/>
      <c r="AZ41" s="50"/>
      <c r="BA41" s="51">
        <v>150.99</v>
      </c>
      <c r="BB41" s="51">
        <v>185.3</v>
      </c>
      <c r="BC41" s="51">
        <v>194.78</v>
      </c>
      <c r="BD41" s="51">
        <v>198.28</v>
      </c>
      <c r="BE41" s="51">
        <v>218.54</v>
      </c>
      <c r="BF41" s="51">
        <v>272.2</v>
      </c>
      <c r="BG41" s="51">
        <v>324.29000000000002</v>
      </c>
      <c r="BI41" s="46" t="s">
        <v>368</v>
      </c>
      <c r="BJ41" s="50" t="s">
        <v>43</v>
      </c>
      <c r="BK41" s="50" t="s">
        <v>35</v>
      </c>
      <c r="BL41" s="50"/>
      <c r="BM41" s="50"/>
      <c r="BN41" s="50"/>
      <c r="BO41" s="50"/>
      <c r="BP41" s="50"/>
      <c r="BQ41" s="50"/>
      <c r="BR41" s="50"/>
      <c r="BS41" s="50"/>
      <c r="BT41" s="51">
        <v>155.52000000000001</v>
      </c>
      <c r="BU41" s="51">
        <v>173.21</v>
      </c>
      <c r="BV41" s="51">
        <v>216.06</v>
      </c>
      <c r="BW41" s="51">
        <v>225.94</v>
      </c>
      <c r="BX41" s="51">
        <v>296.81</v>
      </c>
      <c r="BY41" s="51">
        <v>337.5</v>
      </c>
      <c r="BZ41" s="51">
        <v>442.18</v>
      </c>
      <c r="CB41" s="46" t="s">
        <v>201</v>
      </c>
      <c r="CC41" s="43"/>
      <c r="CD41" s="43" t="s">
        <v>12</v>
      </c>
      <c r="CE41" s="43"/>
      <c r="CF41" s="43"/>
      <c r="CG41" s="49" t="s">
        <v>20</v>
      </c>
      <c r="CI41" s="46" t="s">
        <v>369</v>
      </c>
      <c r="CJ41" s="50" t="s">
        <v>33</v>
      </c>
      <c r="CK41" s="50" t="s">
        <v>34</v>
      </c>
      <c r="CL41" s="50"/>
      <c r="CM41" s="50"/>
      <c r="CN41" s="51">
        <v>39.400000000000006</v>
      </c>
      <c r="CP41" s="46" t="s">
        <v>203</v>
      </c>
      <c r="CQ41" s="43"/>
      <c r="CR41" s="43" t="s">
        <v>12</v>
      </c>
      <c r="CS41" s="43"/>
      <c r="CT41" s="43"/>
      <c r="CU41" s="49" t="s">
        <v>20</v>
      </c>
      <c r="CW41" s="46"/>
      <c r="CX41" s="50"/>
      <c r="CY41" s="50"/>
      <c r="CZ41" s="50"/>
      <c r="DA41" s="50"/>
      <c r="DB41" s="50"/>
      <c r="DC41" s="50"/>
      <c r="DD41" s="50"/>
      <c r="DE41" s="50"/>
      <c r="DF41" s="51"/>
      <c r="DG41" s="51"/>
      <c r="DH41" s="51"/>
      <c r="DI41" s="51"/>
      <c r="DJ41" s="51"/>
      <c r="DK41" s="51"/>
      <c r="DL41" s="51"/>
      <c r="DN41" s="46"/>
      <c r="DO41" s="43"/>
      <c r="DP41" s="43"/>
      <c r="DQ41" s="43"/>
      <c r="DR41" s="43"/>
      <c r="DS41" s="43"/>
      <c r="DT41" s="43"/>
      <c r="DU41" s="43"/>
      <c r="DV41" s="43"/>
      <c r="DW41" s="49"/>
      <c r="DX41" s="49"/>
      <c r="DY41" s="49"/>
      <c r="DZ41" s="49"/>
      <c r="EA41" s="49"/>
      <c r="EB41" s="49"/>
      <c r="EC41" s="49"/>
    </row>
    <row r="42" spans="1:133" x14ac:dyDescent="0.25">
      <c r="A42" s="68">
        <v>0.26</v>
      </c>
      <c r="C42" s="46" t="s">
        <v>370</v>
      </c>
      <c r="D42" s="50" t="s">
        <v>33</v>
      </c>
      <c r="E42" s="50"/>
      <c r="F42" s="50"/>
      <c r="G42" s="50"/>
      <c r="H42" s="50"/>
      <c r="I42" s="50"/>
      <c r="J42" s="50"/>
      <c r="K42" s="50"/>
      <c r="L42" s="50"/>
      <c r="M42" s="50"/>
      <c r="N42" s="50" t="s">
        <v>38</v>
      </c>
      <c r="O42" s="51">
        <v>212.07</v>
      </c>
      <c r="P42" s="51">
        <v>219.78</v>
      </c>
      <c r="Q42" s="51">
        <v>255.22</v>
      </c>
      <c r="R42" s="51">
        <v>294.92</v>
      </c>
      <c r="S42" s="51">
        <v>380.66</v>
      </c>
      <c r="T42" s="51">
        <v>418.74</v>
      </c>
      <c r="U42" s="51">
        <v>506.63</v>
      </c>
      <c r="W42" s="46" t="s">
        <v>371</v>
      </c>
      <c r="X42" s="50" t="s">
        <v>33</v>
      </c>
      <c r="Y42" s="50" t="s">
        <v>38</v>
      </c>
      <c r="Z42" s="50"/>
      <c r="AA42" s="50"/>
      <c r="AB42" s="50"/>
      <c r="AC42" s="50"/>
      <c r="AD42" s="50"/>
      <c r="AE42" s="50"/>
      <c r="AF42" s="50"/>
      <c r="AG42" s="50"/>
      <c r="AH42" s="51">
        <v>169.71</v>
      </c>
      <c r="AI42" s="51">
        <v>202.18</v>
      </c>
      <c r="AJ42" s="51">
        <v>224.64</v>
      </c>
      <c r="AK42" s="51">
        <v>235.91</v>
      </c>
      <c r="AL42" s="51">
        <v>304.52999999999997</v>
      </c>
      <c r="AM42" s="51">
        <v>335.03</v>
      </c>
      <c r="AN42" s="51">
        <v>405.36</v>
      </c>
      <c r="AP42" s="46" t="s">
        <v>137</v>
      </c>
      <c r="AQ42" s="43"/>
      <c r="AR42" s="43" t="s">
        <v>12</v>
      </c>
      <c r="AS42" s="43"/>
      <c r="AT42" s="43"/>
      <c r="AU42" s="43"/>
      <c r="AV42" s="43"/>
      <c r="AW42" s="43"/>
      <c r="AX42" s="43"/>
      <c r="AY42" s="43"/>
      <c r="AZ42" s="43"/>
      <c r="BA42" s="49" t="s">
        <v>13</v>
      </c>
      <c r="BB42" s="49" t="s">
        <v>14</v>
      </c>
      <c r="BC42" s="49" t="s">
        <v>15</v>
      </c>
      <c r="BD42" s="49" t="s">
        <v>16</v>
      </c>
      <c r="BE42" s="49" t="s">
        <v>17</v>
      </c>
      <c r="BF42" s="49" t="s">
        <v>18</v>
      </c>
      <c r="BG42" s="49" t="s">
        <v>19</v>
      </c>
      <c r="BI42" s="46" t="s">
        <v>372</v>
      </c>
      <c r="BJ42" s="50" t="s">
        <v>43</v>
      </c>
      <c r="BK42" s="50" t="s">
        <v>39</v>
      </c>
      <c r="BL42" s="50"/>
      <c r="BM42" s="50"/>
      <c r="BN42" s="50"/>
      <c r="BO42" s="50"/>
      <c r="BP42" s="50"/>
      <c r="BQ42" s="50"/>
      <c r="BR42" s="50"/>
      <c r="BS42" s="50"/>
      <c r="BT42" s="51">
        <v>166.75</v>
      </c>
      <c r="BU42" s="51">
        <v>184.31</v>
      </c>
      <c r="BV42" s="51">
        <v>241.79</v>
      </c>
      <c r="BW42" s="51">
        <v>251.68</v>
      </c>
      <c r="BX42" s="51">
        <v>363.82</v>
      </c>
      <c r="BY42" s="51">
        <v>404.5</v>
      </c>
      <c r="BZ42" s="51">
        <v>537.12</v>
      </c>
      <c r="CB42" s="46" t="s">
        <v>373</v>
      </c>
      <c r="CC42" s="50" t="s">
        <v>33</v>
      </c>
      <c r="CD42" s="50" t="s">
        <v>24</v>
      </c>
      <c r="CE42" s="50"/>
      <c r="CF42" s="50"/>
      <c r="CG42" s="51">
        <v>40.300000000000004</v>
      </c>
      <c r="CI42" s="46" t="s">
        <v>374</v>
      </c>
      <c r="CJ42" s="50" t="s">
        <v>33</v>
      </c>
      <c r="CK42" s="50" t="s">
        <v>38</v>
      </c>
      <c r="CL42" s="50"/>
      <c r="CM42" s="50"/>
      <c r="CN42" s="51">
        <v>43.300000000000004</v>
      </c>
      <c r="CP42" s="46" t="s">
        <v>375</v>
      </c>
      <c r="CQ42" s="50" t="s">
        <v>33</v>
      </c>
      <c r="CR42" s="50" t="s">
        <v>25</v>
      </c>
      <c r="CS42" s="50"/>
      <c r="CT42" s="50"/>
      <c r="CU42" s="51">
        <v>20.200000000000003</v>
      </c>
      <c r="CW42" s="46"/>
      <c r="CX42" s="50"/>
      <c r="CY42" s="50"/>
      <c r="CZ42" s="50"/>
      <c r="DA42" s="50"/>
      <c r="DB42" s="50"/>
      <c r="DC42" s="50"/>
      <c r="DD42" s="50"/>
      <c r="DE42" s="50"/>
      <c r="DF42" s="51"/>
      <c r="DG42" s="51"/>
      <c r="DH42" s="51"/>
      <c r="DI42" s="51"/>
      <c r="DJ42" s="51"/>
      <c r="DK42" s="51"/>
      <c r="DL42" s="51"/>
      <c r="DN42" s="46"/>
      <c r="DO42" s="50"/>
      <c r="DP42" s="50"/>
      <c r="DQ42" s="50"/>
      <c r="DR42" s="50"/>
      <c r="DS42" s="50"/>
      <c r="DT42" s="50"/>
      <c r="DU42" s="50"/>
      <c r="DV42" s="50"/>
      <c r="DW42" s="51"/>
      <c r="DX42" s="51"/>
      <c r="DY42" s="51"/>
      <c r="DZ42" s="51"/>
      <c r="EA42" s="51"/>
      <c r="EB42" s="51"/>
      <c r="EC42" s="51"/>
    </row>
    <row r="43" spans="1:133" x14ac:dyDescent="0.25">
      <c r="A43" s="68">
        <v>0.27</v>
      </c>
      <c r="C43" s="46" t="s">
        <v>376</v>
      </c>
      <c r="D43" s="50" t="s">
        <v>33</v>
      </c>
      <c r="E43" s="50"/>
      <c r="F43" s="50"/>
      <c r="G43" s="50"/>
      <c r="H43" s="50"/>
      <c r="I43" s="50"/>
      <c r="J43" s="50"/>
      <c r="K43" s="50"/>
      <c r="L43" s="50"/>
      <c r="M43" s="50"/>
      <c r="N43" s="50" t="s">
        <v>42</v>
      </c>
      <c r="O43" s="51">
        <v>223.02</v>
      </c>
      <c r="P43" s="51">
        <v>231.06</v>
      </c>
      <c r="Q43" s="51">
        <v>268.42</v>
      </c>
      <c r="R43" s="51">
        <v>310.14999999999998</v>
      </c>
      <c r="S43" s="51">
        <v>400.19</v>
      </c>
      <c r="T43" s="51">
        <v>440.29</v>
      </c>
      <c r="U43" s="51">
        <v>532.76</v>
      </c>
      <c r="W43" s="46" t="s">
        <v>377</v>
      </c>
      <c r="X43" s="50" t="s">
        <v>33</v>
      </c>
      <c r="Y43" s="50" t="s">
        <v>42</v>
      </c>
      <c r="Z43" s="50"/>
      <c r="AA43" s="50"/>
      <c r="AB43" s="50"/>
      <c r="AC43" s="50"/>
      <c r="AD43" s="50"/>
      <c r="AE43" s="50"/>
      <c r="AF43" s="50"/>
      <c r="AG43" s="50"/>
      <c r="AH43" s="51">
        <v>178.42</v>
      </c>
      <c r="AI43" s="51">
        <v>212.64</v>
      </c>
      <c r="AJ43" s="51">
        <v>236.22</v>
      </c>
      <c r="AK43" s="51">
        <v>248.08</v>
      </c>
      <c r="AL43" s="51">
        <v>320.2</v>
      </c>
      <c r="AM43" s="51">
        <v>352.32</v>
      </c>
      <c r="AN43" s="51">
        <v>426.24</v>
      </c>
      <c r="AP43" s="46" t="s">
        <v>378</v>
      </c>
      <c r="AQ43" s="50" t="s">
        <v>47</v>
      </c>
      <c r="AR43" s="50" t="s">
        <v>22</v>
      </c>
      <c r="AS43" s="50"/>
      <c r="AT43" s="50"/>
      <c r="AU43" s="50"/>
      <c r="AV43" s="50"/>
      <c r="AW43" s="50"/>
      <c r="AX43" s="50"/>
      <c r="AY43" s="50"/>
      <c r="AZ43" s="50"/>
      <c r="BA43" s="51">
        <v>114.79</v>
      </c>
      <c r="BB43" s="51">
        <v>140.25</v>
      </c>
      <c r="BC43" s="51">
        <v>151.84</v>
      </c>
      <c r="BD43" s="51">
        <v>159.52000000000001</v>
      </c>
      <c r="BE43" s="51">
        <v>167.7</v>
      </c>
      <c r="BF43" s="51">
        <v>205.91</v>
      </c>
      <c r="BG43" s="51">
        <v>274.04000000000002</v>
      </c>
      <c r="BI43" s="46" t="s">
        <v>379</v>
      </c>
      <c r="BJ43" s="50" t="s">
        <v>43</v>
      </c>
      <c r="BK43" s="50" t="s">
        <v>38</v>
      </c>
      <c r="BL43" s="50"/>
      <c r="BM43" s="50"/>
      <c r="BN43" s="50"/>
      <c r="BO43" s="50"/>
      <c r="BP43" s="50"/>
      <c r="BQ43" s="50"/>
      <c r="BR43" s="50"/>
      <c r="BS43" s="50"/>
      <c r="BT43" s="51">
        <v>175.96</v>
      </c>
      <c r="BU43" s="51">
        <v>194.1</v>
      </c>
      <c r="BV43" s="51">
        <v>265.29000000000002</v>
      </c>
      <c r="BW43" s="51">
        <v>275.16000000000003</v>
      </c>
      <c r="BX43" s="51">
        <v>427.76</v>
      </c>
      <c r="BY43" s="51">
        <v>468.41</v>
      </c>
      <c r="BZ43" s="51">
        <v>628.74</v>
      </c>
      <c r="CB43" s="46" t="s">
        <v>380</v>
      </c>
      <c r="CC43" s="50" t="s">
        <v>33</v>
      </c>
      <c r="CD43" s="50" t="s">
        <v>30</v>
      </c>
      <c r="CE43" s="50"/>
      <c r="CF43" s="50"/>
      <c r="CG43" s="51">
        <v>42.1</v>
      </c>
      <c r="CI43" s="46" t="s">
        <v>381</v>
      </c>
      <c r="CJ43" s="50" t="s">
        <v>33</v>
      </c>
      <c r="CK43" s="50" t="s">
        <v>42</v>
      </c>
      <c r="CL43" s="50"/>
      <c r="CM43" s="50"/>
      <c r="CN43" s="51">
        <v>47.1</v>
      </c>
      <c r="CP43" s="46" t="s">
        <v>382</v>
      </c>
      <c r="CQ43" s="50" t="s">
        <v>33</v>
      </c>
      <c r="CR43" s="50" t="s">
        <v>31</v>
      </c>
      <c r="CS43" s="50"/>
      <c r="CT43" s="50"/>
      <c r="CU43" s="51">
        <v>29.900000000000002</v>
      </c>
      <c r="CW43" s="46"/>
      <c r="CX43" s="50"/>
      <c r="CY43" s="50"/>
      <c r="CZ43" s="50"/>
      <c r="DA43" s="50"/>
      <c r="DB43" s="50"/>
      <c r="DC43" s="50"/>
      <c r="DD43" s="50"/>
      <c r="DE43" s="50"/>
      <c r="DF43" s="51"/>
      <c r="DG43" s="51"/>
      <c r="DH43" s="51"/>
      <c r="DI43" s="51"/>
      <c r="DJ43" s="51"/>
      <c r="DK43" s="51"/>
      <c r="DL43" s="51"/>
      <c r="DN43" s="46"/>
      <c r="DO43" s="50"/>
      <c r="DP43" s="50"/>
      <c r="DQ43" s="50"/>
      <c r="DR43" s="50"/>
      <c r="DS43" s="50"/>
      <c r="DT43" s="50"/>
      <c r="DU43" s="50"/>
      <c r="DV43" s="50"/>
      <c r="DW43" s="51"/>
      <c r="DX43" s="51"/>
      <c r="DY43" s="51"/>
      <c r="DZ43" s="51"/>
      <c r="EA43" s="51"/>
      <c r="EB43" s="51"/>
      <c r="EC43" s="51"/>
    </row>
    <row r="44" spans="1:133" x14ac:dyDescent="0.25">
      <c r="A44" s="68">
        <v>0.28000000000000003</v>
      </c>
      <c r="C44" s="46" t="s">
        <v>383</v>
      </c>
      <c r="D44" s="50" t="s">
        <v>33</v>
      </c>
      <c r="E44" s="50"/>
      <c r="F44" s="50"/>
      <c r="G44" s="50"/>
      <c r="H44" s="50"/>
      <c r="I44" s="50"/>
      <c r="J44" s="50"/>
      <c r="K44" s="50"/>
      <c r="L44" s="50"/>
      <c r="M44" s="50"/>
      <c r="N44" s="50" t="s">
        <v>44</v>
      </c>
      <c r="O44" s="51">
        <v>233.94</v>
      </c>
      <c r="P44" s="51">
        <v>242.47</v>
      </c>
      <c r="Q44" s="51">
        <v>281.54000000000002</v>
      </c>
      <c r="R44" s="51">
        <v>325.24</v>
      </c>
      <c r="S44" s="51">
        <v>419.77</v>
      </c>
      <c r="T44" s="51">
        <v>461.98</v>
      </c>
      <c r="U44" s="51">
        <v>558.9</v>
      </c>
      <c r="W44" s="46" t="s">
        <v>384</v>
      </c>
      <c r="X44" s="50" t="s">
        <v>33</v>
      </c>
      <c r="Y44" s="50" t="s">
        <v>44</v>
      </c>
      <c r="Z44" s="50"/>
      <c r="AA44" s="50"/>
      <c r="AB44" s="50"/>
      <c r="AC44" s="50"/>
      <c r="AD44" s="50"/>
      <c r="AE44" s="50"/>
      <c r="AF44" s="50"/>
      <c r="AG44" s="50"/>
      <c r="AH44" s="51">
        <v>187.19</v>
      </c>
      <c r="AI44" s="51">
        <v>223.11</v>
      </c>
      <c r="AJ44" s="51">
        <v>247.81</v>
      </c>
      <c r="AK44" s="51">
        <v>260.25</v>
      </c>
      <c r="AL44" s="51">
        <v>335.88</v>
      </c>
      <c r="AM44" s="51">
        <v>369.52</v>
      </c>
      <c r="AN44" s="51">
        <v>447.13</v>
      </c>
      <c r="AP44" s="46" t="s">
        <v>385</v>
      </c>
      <c r="AQ44" s="50" t="s">
        <v>47</v>
      </c>
      <c r="AR44" s="50" t="s">
        <v>28</v>
      </c>
      <c r="AS44" s="50"/>
      <c r="AT44" s="50"/>
      <c r="AU44" s="50"/>
      <c r="AV44" s="50"/>
      <c r="AW44" s="50"/>
      <c r="AX44" s="50"/>
      <c r="AY44" s="50"/>
      <c r="AZ44" s="50"/>
      <c r="BA44" s="51">
        <v>121.7</v>
      </c>
      <c r="BB44" s="51">
        <v>148.21</v>
      </c>
      <c r="BC44" s="51">
        <v>161.13</v>
      </c>
      <c r="BD44" s="51">
        <v>169.22</v>
      </c>
      <c r="BE44" s="51">
        <v>177.98</v>
      </c>
      <c r="BF44" s="51">
        <v>218.44</v>
      </c>
      <c r="BG44" s="51">
        <v>290.74</v>
      </c>
      <c r="BI44" s="46" t="s">
        <v>147</v>
      </c>
      <c r="BJ44" s="43"/>
      <c r="BK44" s="43" t="s">
        <v>12</v>
      </c>
      <c r="BL44" s="43"/>
      <c r="BM44" s="43"/>
      <c r="BN44" s="43"/>
      <c r="BO44" s="43"/>
      <c r="BP44" s="43"/>
      <c r="BQ44" s="43"/>
      <c r="BR44" s="43"/>
      <c r="BS44" s="43"/>
      <c r="BT44" s="49" t="s">
        <v>13</v>
      </c>
      <c r="BU44" s="49" t="s">
        <v>14</v>
      </c>
      <c r="BV44" s="49" t="s">
        <v>15</v>
      </c>
      <c r="BW44" s="49" t="s">
        <v>16</v>
      </c>
      <c r="BX44" s="49" t="s">
        <v>17</v>
      </c>
      <c r="BY44" s="49" t="s">
        <v>18</v>
      </c>
      <c r="BZ44" s="49" t="s">
        <v>19</v>
      </c>
      <c r="CB44" s="46" t="s">
        <v>386</v>
      </c>
      <c r="CC44" s="50" t="s">
        <v>33</v>
      </c>
      <c r="CD44" s="50" t="s">
        <v>28</v>
      </c>
      <c r="CE44" s="50"/>
      <c r="CF44" s="50"/>
      <c r="CG44" s="51">
        <v>46.5</v>
      </c>
      <c r="CI44" s="46" t="s">
        <v>387</v>
      </c>
      <c r="CJ44" s="50" t="s">
        <v>33</v>
      </c>
      <c r="CK44" s="50" t="s">
        <v>44</v>
      </c>
      <c r="CL44" s="50"/>
      <c r="CM44" s="50"/>
      <c r="CN44" s="51">
        <v>51</v>
      </c>
      <c r="CP44" s="46" t="s">
        <v>388</v>
      </c>
      <c r="CQ44" s="50" t="s">
        <v>33</v>
      </c>
      <c r="CR44" s="50" t="s">
        <v>28</v>
      </c>
      <c r="CS44" s="50"/>
      <c r="CT44" s="50"/>
      <c r="CU44" s="51">
        <v>33.6</v>
      </c>
      <c r="CW44" s="46"/>
      <c r="CX44" s="50"/>
      <c r="CY44" s="50"/>
      <c r="CZ44" s="50"/>
      <c r="DA44" s="50"/>
      <c r="DB44" s="50"/>
      <c r="DC44" s="50"/>
      <c r="DD44" s="50"/>
      <c r="DE44" s="50"/>
      <c r="DF44" s="51"/>
      <c r="DG44" s="51"/>
      <c r="DH44" s="51"/>
      <c r="DI44" s="51"/>
      <c r="DJ44" s="51"/>
      <c r="DK44" s="51"/>
      <c r="DL44" s="51"/>
      <c r="DN44" s="46"/>
      <c r="DO44" s="50"/>
      <c r="DP44" s="50"/>
      <c r="DQ44" s="50"/>
      <c r="DR44" s="50"/>
      <c r="DS44" s="50"/>
      <c r="DT44" s="50"/>
      <c r="DU44" s="50"/>
      <c r="DV44" s="50"/>
      <c r="DW44" s="51"/>
      <c r="DX44" s="51"/>
      <c r="DY44" s="51"/>
      <c r="DZ44" s="51"/>
      <c r="EA44" s="51"/>
      <c r="EB44" s="51"/>
      <c r="EC44" s="51"/>
    </row>
    <row r="45" spans="1:133" x14ac:dyDescent="0.25">
      <c r="A45" s="68"/>
      <c r="C45" s="46" t="s">
        <v>389</v>
      </c>
      <c r="D45" s="50" t="s">
        <v>33</v>
      </c>
      <c r="E45" s="50"/>
      <c r="F45" s="50"/>
      <c r="G45" s="50"/>
      <c r="H45" s="50"/>
      <c r="I45" s="50"/>
      <c r="J45" s="50"/>
      <c r="K45" s="50"/>
      <c r="L45" s="50"/>
      <c r="M45" s="50"/>
      <c r="N45" s="50" t="s">
        <v>46</v>
      </c>
      <c r="O45" s="51">
        <v>244.94</v>
      </c>
      <c r="P45" s="51">
        <v>253.88</v>
      </c>
      <c r="Q45" s="51">
        <v>294.83</v>
      </c>
      <c r="R45" s="51">
        <v>340.64</v>
      </c>
      <c r="S45" s="51">
        <v>439.54</v>
      </c>
      <c r="T45" s="51">
        <v>483.73</v>
      </c>
      <c r="U45" s="51">
        <v>585.22</v>
      </c>
      <c r="W45" s="46" t="s">
        <v>390</v>
      </c>
      <c r="X45" s="50" t="s">
        <v>33</v>
      </c>
      <c r="Y45" s="50" t="s">
        <v>46</v>
      </c>
      <c r="Z45" s="50"/>
      <c r="AA45" s="50"/>
      <c r="AB45" s="50"/>
      <c r="AC45" s="50"/>
      <c r="AD45" s="50"/>
      <c r="AE45" s="50"/>
      <c r="AF45" s="50"/>
      <c r="AG45" s="50"/>
      <c r="AH45" s="51">
        <v>196.03</v>
      </c>
      <c r="AI45" s="51">
        <v>233.53</v>
      </c>
      <c r="AJ45" s="51">
        <v>259.39</v>
      </c>
      <c r="AK45" s="51">
        <v>272.51</v>
      </c>
      <c r="AL45" s="51">
        <v>351.65</v>
      </c>
      <c r="AM45" s="51">
        <v>386.99</v>
      </c>
      <c r="AN45" s="51">
        <v>468.14</v>
      </c>
      <c r="AP45" s="46" t="s">
        <v>391</v>
      </c>
      <c r="AQ45" s="50" t="s">
        <v>47</v>
      </c>
      <c r="AR45" s="50" t="s">
        <v>34</v>
      </c>
      <c r="AS45" s="50"/>
      <c r="AT45" s="50"/>
      <c r="AU45" s="50"/>
      <c r="AV45" s="50"/>
      <c r="AW45" s="50"/>
      <c r="AX45" s="50"/>
      <c r="AY45" s="50"/>
      <c r="AZ45" s="50"/>
      <c r="BA45" s="51">
        <v>128.76</v>
      </c>
      <c r="BB45" s="51">
        <v>156.19999999999999</v>
      </c>
      <c r="BC45" s="51">
        <v>170.34</v>
      </c>
      <c r="BD45" s="51">
        <v>178.92</v>
      </c>
      <c r="BE45" s="51">
        <v>188.22</v>
      </c>
      <c r="BF45" s="51">
        <v>230.97</v>
      </c>
      <c r="BG45" s="51">
        <v>307.45</v>
      </c>
      <c r="BI45" s="46" t="s">
        <v>392</v>
      </c>
      <c r="BJ45" s="50" t="s">
        <v>45</v>
      </c>
      <c r="BK45" s="50" t="s">
        <v>23</v>
      </c>
      <c r="BL45" s="50"/>
      <c r="BM45" s="50"/>
      <c r="BN45" s="50"/>
      <c r="BO45" s="50"/>
      <c r="BP45" s="50"/>
      <c r="BQ45" s="50"/>
      <c r="BR45" s="50"/>
      <c r="BS45" s="50"/>
      <c r="BT45" s="51">
        <v>141.78</v>
      </c>
      <c r="BU45" s="51">
        <v>158.47999999999999</v>
      </c>
      <c r="BV45" s="51">
        <v>180.8</v>
      </c>
      <c r="BW45" s="51">
        <v>190.69</v>
      </c>
      <c r="BX45" s="51">
        <v>200.88</v>
      </c>
      <c r="BY45" s="51">
        <v>241.53</v>
      </c>
      <c r="BZ45" s="51">
        <v>304.72000000000003</v>
      </c>
      <c r="CB45" s="46" t="s">
        <v>393</v>
      </c>
      <c r="CC45" s="50" t="s">
        <v>33</v>
      </c>
      <c r="CD45" s="50" t="s">
        <v>34</v>
      </c>
      <c r="CE45" s="50"/>
      <c r="CF45" s="50"/>
      <c r="CG45" s="51">
        <v>50.900000000000006</v>
      </c>
      <c r="CI45" s="46" t="s">
        <v>394</v>
      </c>
      <c r="CJ45" s="50" t="s">
        <v>33</v>
      </c>
      <c r="CK45" s="50" t="s">
        <v>46</v>
      </c>
      <c r="CL45" s="50"/>
      <c r="CM45" s="50"/>
      <c r="CN45" s="51">
        <v>54.900000000000006</v>
      </c>
      <c r="CP45" s="46" t="s">
        <v>395</v>
      </c>
      <c r="CQ45" s="50" t="s">
        <v>33</v>
      </c>
      <c r="CR45" s="50" t="s">
        <v>34</v>
      </c>
      <c r="CS45" s="50"/>
      <c r="CT45" s="50"/>
      <c r="CU45" s="51">
        <v>37.200000000000003</v>
      </c>
      <c r="CW45" s="46"/>
      <c r="CX45" s="50"/>
      <c r="CY45" s="50"/>
      <c r="CZ45" s="50"/>
      <c r="DA45" s="50"/>
      <c r="DB45" s="50"/>
      <c r="DC45" s="50"/>
      <c r="DD45" s="50"/>
      <c r="DE45" s="50"/>
      <c r="DF45" s="51"/>
      <c r="DG45" s="51"/>
      <c r="DH45" s="51"/>
      <c r="DI45" s="51"/>
      <c r="DJ45" s="51"/>
      <c r="DK45" s="51"/>
      <c r="DL45" s="51"/>
      <c r="DN45" s="46"/>
      <c r="DO45" s="50"/>
      <c r="DP45" s="50"/>
      <c r="DQ45" s="50"/>
      <c r="DR45" s="50"/>
      <c r="DS45" s="50"/>
      <c r="DT45" s="50"/>
      <c r="DU45" s="50"/>
      <c r="DV45" s="50"/>
      <c r="DW45" s="51"/>
      <c r="DX45" s="51"/>
      <c r="DY45" s="51"/>
      <c r="DZ45" s="51"/>
      <c r="EA45" s="51"/>
      <c r="EB45" s="51"/>
      <c r="EC45" s="51"/>
    </row>
    <row r="46" spans="1:133" x14ac:dyDescent="0.25">
      <c r="A46" s="68"/>
      <c r="C46" s="46" t="s">
        <v>396</v>
      </c>
      <c r="D46" s="50" t="s">
        <v>33</v>
      </c>
      <c r="E46" s="50"/>
      <c r="F46" s="50"/>
      <c r="G46" s="50"/>
      <c r="H46" s="50"/>
      <c r="I46" s="50"/>
      <c r="J46" s="50"/>
      <c r="K46" s="50"/>
      <c r="L46" s="50"/>
      <c r="M46" s="50"/>
      <c r="N46" s="50" t="s">
        <v>48</v>
      </c>
      <c r="O46" s="51">
        <v>255.89</v>
      </c>
      <c r="P46" s="51">
        <v>265.19</v>
      </c>
      <c r="Q46" s="51">
        <v>307.95</v>
      </c>
      <c r="R46" s="51">
        <v>355.82</v>
      </c>
      <c r="S46" s="51">
        <v>459.2</v>
      </c>
      <c r="T46" s="51">
        <v>505.28</v>
      </c>
      <c r="U46" s="51">
        <v>611.30999999999995</v>
      </c>
      <c r="W46" s="46" t="s">
        <v>397</v>
      </c>
      <c r="X46" s="50" t="s">
        <v>33</v>
      </c>
      <c r="Y46" s="50" t="s">
        <v>48</v>
      </c>
      <c r="Z46" s="50"/>
      <c r="AA46" s="50"/>
      <c r="AB46" s="50"/>
      <c r="AC46" s="50"/>
      <c r="AD46" s="50"/>
      <c r="AE46" s="50"/>
      <c r="AF46" s="50"/>
      <c r="AG46" s="50"/>
      <c r="AH46" s="51">
        <v>204.74</v>
      </c>
      <c r="AI46" s="51">
        <v>243.99</v>
      </c>
      <c r="AJ46" s="51">
        <v>270.99</v>
      </c>
      <c r="AK46" s="51">
        <v>284.68</v>
      </c>
      <c r="AL46" s="51">
        <v>367.32</v>
      </c>
      <c r="AM46" s="51">
        <v>404.19</v>
      </c>
      <c r="AN46" s="51">
        <v>489.06</v>
      </c>
      <c r="AP46" s="46" t="s">
        <v>398</v>
      </c>
      <c r="AQ46" s="50" t="s">
        <v>47</v>
      </c>
      <c r="AR46" s="50" t="s">
        <v>38</v>
      </c>
      <c r="AS46" s="50"/>
      <c r="AT46" s="50"/>
      <c r="AU46" s="50"/>
      <c r="AV46" s="50"/>
      <c r="AW46" s="50"/>
      <c r="AX46" s="50"/>
      <c r="AY46" s="50"/>
      <c r="AZ46" s="50"/>
      <c r="BA46" s="51">
        <v>150.99</v>
      </c>
      <c r="BB46" s="51">
        <v>185.3</v>
      </c>
      <c r="BC46" s="51">
        <v>194.78</v>
      </c>
      <c r="BD46" s="51">
        <v>198.28</v>
      </c>
      <c r="BE46" s="51">
        <v>218.54</v>
      </c>
      <c r="BF46" s="51">
        <v>272.2</v>
      </c>
      <c r="BG46" s="51">
        <v>324.29000000000002</v>
      </c>
      <c r="BI46" s="46" t="s">
        <v>399</v>
      </c>
      <c r="BJ46" s="50" t="s">
        <v>45</v>
      </c>
      <c r="BK46" s="50" t="s">
        <v>29</v>
      </c>
      <c r="BL46" s="50"/>
      <c r="BM46" s="50"/>
      <c r="BN46" s="50"/>
      <c r="BO46" s="50"/>
      <c r="BP46" s="50"/>
      <c r="BQ46" s="50"/>
      <c r="BR46" s="50"/>
      <c r="BS46" s="50"/>
      <c r="BT46" s="51">
        <v>146.32</v>
      </c>
      <c r="BU46" s="51">
        <v>163.34</v>
      </c>
      <c r="BV46" s="51">
        <v>192.62</v>
      </c>
      <c r="BW46" s="51">
        <v>202.5</v>
      </c>
      <c r="BX46" s="51">
        <v>232.9</v>
      </c>
      <c r="BY46" s="51">
        <v>273.55</v>
      </c>
      <c r="BZ46" s="51">
        <v>350.61</v>
      </c>
      <c r="CB46" s="46" t="s">
        <v>400</v>
      </c>
      <c r="CC46" s="50" t="s">
        <v>33</v>
      </c>
      <c r="CD46" s="50" t="s">
        <v>38</v>
      </c>
      <c r="CE46" s="50"/>
      <c r="CF46" s="50"/>
      <c r="CG46" s="51">
        <v>55.300000000000004</v>
      </c>
      <c r="CI46" s="46" t="s">
        <v>401</v>
      </c>
      <c r="CJ46" s="50" t="s">
        <v>33</v>
      </c>
      <c r="CK46" s="50" t="s">
        <v>48</v>
      </c>
      <c r="CL46" s="50"/>
      <c r="CM46" s="50"/>
      <c r="CN46" s="51">
        <v>58.800000000000004</v>
      </c>
      <c r="CP46" s="46" t="s">
        <v>402</v>
      </c>
      <c r="CQ46" s="50" t="s">
        <v>33</v>
      </c>
      <c r="CR46" s="50" t="s">
        <v>38</v>
      </c>
      <c r="CS46" s="50"/>
      <c r="CT46" s="50"/>
      <c r="CU46" s="51">
        <v>40.900000000000006</v>
      </c>
      <c r="CW46" s="46"/>
      <c r="CX46" s="50"/>
      <c r="CY46" s="50"/>
      <c r="CZ46" s="50"/>
      <c r="DA46" s="50"/>
      <c r="DB46" s="50"/>
      <c r="DC46" s="50"/>
      <c r="DD46" s="50"/>
      <c r="DE46" s="50"/>
      <c r="DF46" s="51"/>
      <c r="DG46" s="51"/>
      <c r="DH46" s="51"/>
      <c r="DI46" s="51"/>
      <c r="DJ46" s="51"/>
      <c r="DK46" s="51"/>
      <c r="DL46" s="51"/>
      <c r="DN46" s="46"/>
      <c r="DO46" s="43"/>
      <c r="DP46" s="43"/>
      <c r="DQ46" s="43"/>
      <c r="DR46" s="43"/>
      <c r="DS46" s="43"/>
      <c r="DT46" s="43"/>
      <c r="DU46" s="43"/>
      <c r="DV46" s="43"/>
      <c r="DW46" s="49"/>
      <c r="DX46" s="49"/>
      <c r="DY46" s="49"/>
      <c r="DZ46" s="49"/>
      <c r="EA46" s="49"/>
      <c r="EB46" s="49"/>
      <c r="EC46" s="49"/>
    </row>
    <row r="47" spans="1:133" x14ac:dyDescent="0.25">
      <c r="C47" s="46" t="s">
        <v>403</v>
      </c>
      <c r="D47" s="50" t="s">
        <v>33</v>
      </c>
      <c r="E47" s="50"/>
      <c r="F47" s="50"/>
      <c r="G47" s="50"/>
      <c r="H47" s="50"/>
      <c r="I47" s="50"/>
      <c r="J47" s="50"/>
      <c r="K47" s="50"/>
      <c r="L47" s="50"/>
      <c r="M47" s="50"/>
      <c r="N47" s="50" t="s">
        <v>50</v>
      </c>
      <c r="O47" s="51">
        <v>276.77999999999997</v>
      </c>
      <c r="P47" s="51">
        <v>289.89</v>
      </c>
      <c r="Q47" s="51">
        <v>334.53</v>
      </c>
      <c r="R47" s="51">
        <v>384.34</v>
      </c>
      <c r="S47" s="51">
        <v>496.26</v>
      </c>
      <c r="T47" s="51">
        <v>546.15</v>
      </c>
      <c r="U47" s="51">
        <v>660.76</v>
      </c>
      <c r="W47" s="46" t="s">
        <v>404</v>
      </c>
      <c r="X47" s="50" t="s">
        <v>33</v>
      </c>
      <c r="Y47" s="50" t="s">
        <v>50</v>
      </c>
      <c r="Z47" s="50"/>
      <c r="AA47" s="50"/>
      <c r="AB47" s="50"/>
      <c r="AC47" s="50"/>
      <c r="AD47" s="50"/>
      <c r="AE47" s="50"/>
      <c r="AF47" s="50"/>
      <c r="AG47" s="50"/>
      <c r="AH47" s="51">
        <v>219.97</v>
      </c>
      <c r="AI47" s="51">
        <v>262.05</v>
      </c>
      <c r="AJ47" s="51">
        <v>290.93</v>
      </c>
      <c r="AK47" s="51">
        <v>306.51</v>
      </c>
      <c r="AL47" s="51">
        <v>393.95</v>
      </c>
      <c r="AM47" s="51">
        <v>433.64</v>
      </c>
      <c r="AN47" s="51">
        <v>525.13</v>
      </c>
      <c r="AP47" s="46" t="s">
        <v>137</v>
      </c>
      <c r="AQ47" s="43"/>
      <c r="AR47" s="43" t="s">
        <v>12</v>
      </c>
      <c r="AS47" s="43"/>
      <c r="AT47" s="43"/>
      <c r="AU47" s="43"/>
      <c r="AV47" s="43"/>
      <c r="AW47" s="43"/>
      <c r="AX47" s="43"/>
      <c r="AY47" s="43"/>
      <c r="AZ47" s="43"/>
      <c r="BA47" s="49" t="s">
        <v>13</v>
      </c>
      <c r="BB47" s="49" t="s">
        <v>14</v>
      </c>
      <c r="BC47" s="49" t="s">
        <v>15</v>
      </c>
      <c r="BD47" s="49" t="s">
        <v>16</v>
      </c>
      <c r="BE47" s="49" t="s">
        <v>17</v>
      </c>
      <c r="BF47" s="49" t="s">
        <v>18</v>
      </c>
      <c r="BG47" s="49" t="s">
        <v>19</v>
      </c>
      <c r="BI47" s="46" t="s">
        <v>405</v>
      </c>
      <c r="BJ47" s="50" t="s">
        <v>45</v>
      </c>
      <c r="BK47" s="50" t="s">
        <v>35</v>
      </c>
      <c r="BL47" s="50"/>
      <c r="BM47" s="50"/>
      <c r="BN47" s="50"/>
      <c r="BO47" s="50"/>
      <c r="BP47" s="50"/>
      <c r="BQ47" s="50"/>
      <c r="BR47" s="50"/>
      <c r="BS47" s="50"/>
      <c r="BT47" s="51">
        <v>155.52000000000001</v>
      </c>
      <c r="BU47" s="51">
        <v>173.21</v>
      </c>
      <c r="BV47" s="51">
        <v>216.06</v>
      </c>
      <c r="BW47" s="51">
        <v>225.94</v>
      </c>
      <c r="BX47" s="51">
        <v>296.81</v>
      </c>
      <c r="BY47" s="51">
        <v>337.5</v>
      </c>
      <c r="BZ47" s="51">
        <v>442.18</v>
      </c>
      <c r="CB47" s="46" t="s">
        <v>406</v>
      </c>
      <c r="CC47" s="50" t="s">
        <v>33</v>
      </c>
      <c r="CD47" s="50" t="s">
        <v>42</v>
      </c>
      <c r="CE47" s="50"/>
      <c r="CF47" s="50"/>
      <c r="CG47" s="51">
        <v>59.800000000000004</v>
      </c>
      <c r="CI47" s="46" t="s">
        <v>407</v>
      </c>
      <c r="CJ47" s="50" t="s">
        <v>33</v>
      </c>
      <c r="CK47" s="50" t="s">
        <v>50</v>
      </c>
      <c r="CL47" s="50"/>
      <c r="CM47" s="50"/>
      <c r="CN47" s="51">
        <v>62.6</v>
      </c>
      <c r="CP47" s="46" t="s">
        <v>408</v>
      </c>
      <c r="CQ47" s="50" t="s">
        <v>33</v>
      </c>
      <c r="CR47" s="50" t="s">
        <v>42</v>
      </c>
      <c r="CS47" s="50"/>
      <c r="CT47" s="50"/>
      <c r="CU47" s="51">
        <v>44.6</v>
      </c>
      <c r="CW47" s="46"/>
      <c r="CX47" s="50"/>
      <c r="CY47" s="50"/>
      <c r="CZ47" s="50"/>
      <c r="DA47" s="50"/>
      <c r="DB47" s="50"/>
      <c r="DC47" s="50"/>
      <c r="DD47" s="50"/>
      <c r="DE47" s="50"/>
      <c r="DF47" s="51"/>
      <c r="DG47" s="51"/>
      <c r="DH47" s="51"/>
      <c r="DI47" s="51"/>
      <c r="DJ47" s="51"/>
      <c r="DK47" s="51"/>
      <c r="DL47" s="51"/>
      <c r="DN47" s="46"/>
      <c r="DO47" s="50"/>
      <c r="DP47" s="50"/>
      <c r="DQ47" s="50"/>
      <c r="DR47" s="50"/>
      <c r="DS47" s="50"/>
      <c r="DT47" s="50"/>
      <c r="DU47" s="50"/>
      <c r="DV47" s="50"/>
      <c r="DW47" s="51"/>
      <c r="DX47" s="51"/>
      <c r="DY47" s="51"/>
      <c r="DZ47" s="51"/>
      <c r="EA47" s="51"/>
      <c r="EB47" s="51"/>
      <c r="EC47" s="51"/>
    </row>
    <row r="48" spans="1:133" x14ac:dyDescent="0.25">
      <c r="C48" s="46" t="s">
        <v>409</v>
      </c>
      <c r="D48" s="50" t="s">
        <v>33</v>
      </c>
      <c r="E48" s="50"/>
      <c r="F48" s="50"/>
      <c r="G48" s="50"/>
      <c r="H48" s="50"/>
      <c r="I48" s="50"/>
      <c r="J48" s="50"/>
      <c r="K48" s="50"/>
      <c r="L48" s="50"/>
      <c r="M48" s="50"/>
      <c r="N48" s="50" t="s">
        <v>52</v>
      </c>
      <c r="O48" s="51">
        <v>297.66000000000003</v>
      </c>
      <c r="P48" s="51">
        <v>314.58999999999997</v>
      </c>
      <c r="Q48" s="51">
        <v>361.17</v>
      </c>
      <c r="R48" s="51">
        <v>412.85</v>
      </c>
      <c r="S48" s="51">
        <v>533.30999999999995</v>
      </c>
      <c r="T48" s="51">
        <v>587.02</v>
      </c>
      <c r="U48" s="51">
        <v>710.16</v>
      </c>
      <c r="W48" s="46" t="s">
        <v>410</v>
      </c>
      <c r="X48" s="50" t="s">
        <v>33</v>
      </c>
      <c r="Y48" s="50" t="s">
        <v>52</v>
      </c>
      <c r="Z48" s="50"/>
      <c r="AA48" s="50"/>
      <c r="AB48" s="50"/>
      <c r="AC48" s="50"/>
      <c r="AD48" s="50"/>
      <c r="AE48" s="50"/>
      <c r="AF48" s="50"/>
      <c r="AG48" s="50"/>
      <c r="AH48" s="51">
        <v>235.14</v>
      </c>
      <c r="AI48" s="51">
        <v>280.10000000000002</v>
      </c>
      <c r="AJ48" s="51">
        <v>310.91000000000003</v>
      </c>
      <c r="AK48" s="51">
        <v>328.38</v>
      </c>
      <c r="AL48" s="51">
        <v>420.54</v>
      </c>
      <c r="AM48" s="51">
        <v>463.11</v>
      </c>
      <c r="AN48" s="51">
        <v>561.24</v>
      </c>
      <c r="AP48" s="46" t="s">
        <v>411</v>
      </c>
      <c r="AQ48" s="50" t="s">
        <v>49</v>
      </c>
      <c r="AR48" s="50" t="s">
        <v>22</v>
      </c>
      <c r="AS48" s="50"/>
      <c r="AT48" s="50"/>
      <c r="AU48" s="50"/>
      <c r="AV48" s="50"/>
      <c r="AW48" s="50"/>
      <c r="AX48" s="50"/>
      <c r="AY48" s="50"/>
      <c r="AZ48" s="50"/>
      <c r="BA48" s="51">
        <v>114.79</v>
      </c>
      <c r="BB48" s="51">
        <v>140.25</v>
      </c>
      <c r="BC48" s="51">
        <v>151.84</v>
      </c>
      <c r="BD48" s="51">
        <v>159.52000000000001</v>
      </c>
      <c r="BE48" s="51">
        <v>167.7</v>
      </c>
      <c r="BF48" s="51">
        <v>205.91</v>
      </c>
      <c r="BG48" s="51">
        <v>274.04000000000002</v>
      </c>
      <c r="BI48" s="46" t="s">
        <v>412</v>
      </c>
      <c r="BJ48" s="50" t="s">
        <v>45</v>
      </c>
      <c r="BK48" s="50" t="s">
        <v>39</v>
      </c>
      <c r="BL48" s="50"/>
      <c r="BM48" s="50"/>
      <c r="BN48" s="50"/>
      <c r="BO48" s="50"/>
      <c r="BP48" s="50"/>
      <c r="BQ48" s="50"/>
      <c r="BR48" s="50"/>
      <c r="BS48" s="50"/>
      <c r="BT48" s="51">
        <v>166.75</v>
      </c>
      <c r="BU48" s="51">
        <v>184.31</v>
      </c>
      <c r="BV48" s="51">
        <v>241.79</v>
      </c>
      <c r="BW48" s="51">
        <v>251.68</v>
      </c>
      <c r="BX48" s="51">
        <v>363.82</v>
      </c>
      <c r="BY48" s="51">
        <v>404.5</v>
      </c>
      <c r="BZ48" s="51">
        <v>537.12</v>
      </c>
      <c r="CB48" s="46" t="s">
        <v>413</v>
      </c>
      <c r="CC48" s="50" t="s">
        <v>33</v>
      </c>
      <c r="CD48" s="50" t="s">
        <v>44</v>
      </c>
      <c r="CE48" s="50"/>
      <c r="CF48" s="50"/>
      <c r="CG48" s="51">
        <v>64.2</v>
      </c>
      <c r="CI48" s="46" t="s">
        <v>414</v>
      </c>
      <c r="CJ48" s="50" t="s">
        <v>33</v>
      </c>
      <c r="CK48" s="50" t="s">
        <v>52</v>
      </c>
      <c r="CL48" s="50"/>
      <c r="CM48" s="50"/>
      <c r="CN48" s="51">
        <v>66.5</v>
      </c>
      <c r="CP48" s="46" t="s">
        <v>415</v>
      </c>
      <c r="CQ48" s="50" t="s">
        <v>33</v>
      </c>
      <c r="CR48" s="50" t="s">
        <v>44</v>
      </c>
      <c r="CS48" s="50"/>
      <c r="CT48" s="50"/>
      <c r="CU48" s="51">
        <v>48.2</v>
      </c>
      <c r="CW48" s="46"/>
      <c r="CX48" s="50"/>
      <c r="CY48" s="50"/>
      <c r="CZ48" s="50"/>
      <c r="DA48" s="50"/>
      <c r="DB48" s="50"/>
      <c r="DC48" s="50"/>
      <c r="DD48" s="50"/>
      <c r="DE48" s="50"/>
      <c r="DF48" s="51"/>
      <c r="DG48" s="51"/>
      <c r="DH48" s="51"/>
      <c r="DI48" s="51"/>
      <c r="DJ48" s="51"/>
      <c r="DK48" s="51"/>
      <c r="DL48" s="51"/>
      <c r="DN48" s="46"/>
      <c r="DO48" s="50"/>
      <c r="DP48" s="50"/>
      <c r="DQ48" s="50"/>
      <c r="DR48" s="50"/>
      <c r="DS48" s="50"/>
      <c r="DT48" s="50"/>
      <c r="DU48" s="50"/>
      <c r="DV48" s="50"/>
      <c r="DW48" s="51"/>
      <c r="DX48" s="51"/>
      <c r="DY48" s="51"/>
      <c r="DZ48" s="51"/>
      <c r="EA48" s="51"/>
      <c r="EB48" s="51"/>
      <c r="EC48" s="51"/>
    </row>
    <row r="49" spans="3:133" x14ac:dyDescent="0.25">
      <c r="C49" s="46" t="s">
        <v>416</v>
      </c>
      <c r="D49" s="50" t="s">
        <v>33</v>
      </c>
      <c r="E49" s="50"/>
      <c r="F49" s="50"/>
      <c r="G49" s="50"/>
      <c r="H49" s="50"/>
      <c r="I49" s="50"/>
      <c r="J49" s="50"/>
      <c r="K49" s="50"/>
      <c r="L49" s="50"/>
      <c r="M49" s="50"/>
      <c r="N49" s="50" t="s">
        <v>54</v>
      </c>
      <c r="O49" s="51">
        <v>20.88</v>
      </c>
      <c r="P49" s="51">
        <v>24.7</v>
      </c>
      <c r="Q49" s="51">
        <v>26.59</v>
      </c>
      <c r="R49" s="51">
        <v>28.52</v>
      </c>
      <c r="S49" s="51">
        <v>37.049999999999997</v>
      </c>
      <c r="T49" s="51">
        <v>40.869999999999997</v>
      </c>
      <c r="U49" s="51">
        <v>49.4</v>
      </c>
      <c r="W49" s="46" t="s">
        <v>417</v>
      </c>
      <c r="X49" s="50" t="s">
        <v>33</v>
      </c>
      <c r="Y49" s="50" t="s">
        <v>54</v>
      </c>
      <c r="Z49" s="50"/>
      <c r="AA49" s="50"/>
      <c r="AB49" s="50"/>
      <c r="AC49" s="50"/>
      <c r="AD49" s="50"/>
      <c r="AE49" s="50"/>
      <c r="AF49" s="50"/>
      <c r="AG49" s="50"/>
      <c r="AH49" s="51">
        <v>15.22</v>
      </c>
      <c r="AI49" s="51">
        <v>18.05</v>
      </c>
      <c r="AJ49" s="51">
        <v>19.940000000000001</v>
      </c>
      <c r="AK49" s="51">
        <v>21.87</v>
      </c>
      <c r="AL49" s="51">
        <v>26.59</v>
      </c>
      <c r="AM49" s="51">
        <v>29.46</v>
      </c>
      <c r="AN49" s="51">
        <v>36.11</v>
      </c>
      <c r="AP49" s="46" t="s">
        <v>418</v>
      </c>
      <c r="AQ49" s="50" t="s">
        <v>49</v>
      </c>
      <c r="AR49" s="50" t="s">
        <v>28</v>
      </c>
      <c r="AS49" s="50"/>
      <c r="AT49" s="50"/>
      <c r="AU49" s="50"/>
      <c r="AV49" s="50"/>
      <c r="AW49" s="50"/>
      <c r="AX49" s="50"/>
      <c r="AY49" s="50"/>
      <c r="AZ49" s="50"/>
      <c r="BA49" s="51">
        <v>121.7</v>
      </c>
      <c r="BB49" s="51">
        <v>148.21</v>
      </c>
      <c r="BC49" s="51">
        <v>161.13</v>
      </c>
      <c r="BD49" s="51">
        <v>169.22</v>
      </c>
      <c r="BE49" s="51">
        <v>177.98</v>
      </c>
      <c r="BF49" s="51">
        <v>218.44</v>
      </c>
      <c r="BG49" s="51">
        <v>290.74</v>
      </c>
      <c r="BI49" s="46" t="s">
        <v>419</v>
      </c>
      <c r="BJ49" s="50" t="s">
        <v>45</v>
      </c>
      <c r="BK49" s="50" t="s">
        <v>38</v>
      </c>
      <c r="BL49" s="50"/>
      <c r="BM49" s="50"/>
      <c r="BN49" s="50"/>
      <c r="BO49" s="50"/>
      <c r="BP49" s="50"/>
      <c r="BQ49" s="50"/>
      <c r="BR49" s="50"/>
      <c r="BS49" s="50"/>
      <c r="BT49" s="51">
        <v>175.96</v>
      </c>
      <c r="BU49" s="51">
        <v>194.1</v>
      </c>
      <c r="BV49" s="51">
        <v>265.29000000000002</v>
      </c>
      <c r="BW49" s="51">
        <v>275.16000000000003</v>
      </c>
      <c r="BX49" s="51">
        <v>427.76</v>
      </c>
      <c r="BY49" s="51">
        <v>468.41</v>
      </c>
      <c r="BZ49" s="51">
        <v>628.74</v>
      </c>
      <c r="CB49" s="46" t="s">
        <v>420</v>
      </c>
      <c r="CC49" s="50" t="s">
        <v>33</v>
      </c>
      <c r="CD49" s="50" t="s">
        <v>46</v>
      </c>
      <c r="CE49" s="50"/>
      <c r="CF49" s="50"/>
      <c r="CG49" s="51">
        <v>68.600000000000009</v>
      </c>
      <c r="CI49" s="46" t="s">
        <v>421</v>
      </c>
      <c r="CJ49" s="50" t="s">
        <v>33</v>
      </c>
      <c r="CK49" s="50" t="s">
        <v>54</v>
      </c>
      <c r="CL49" s="50"/>
      <c r="CM49" s="50"/>
      <c r="CN49" s="51">
        <v>3.9000000000000004</v>
      </c>
      <c r="CP49" s="46" t="s">
        <v>422</v>
      </c>
      <c r="CQ49" s="50" t="s">
        <v>33</v>
      </c>
      <c r="CR49" s="50" t="s">
        <v>46</v>
      </c>
      <c r="CS49" s="50"/>
      <c r="CT49" s="50"/>
      <c r="CU49" s="51">
        <v>51.900000000000006</v>
      </c>
      <c r="CW49" s="46"/>
      <c r="CX49" s="50"/>
      <c r="CY49" s="50"/>
      <c r="CZ49" s="50"/>
      <c r="DA49" s="50"/>
      <c r="DB49" s="50"/>
      <c r="DC49" s="50"/>
      <c r="DD49" s="50"/>
      <c r="DE49" s="50"/>
      <c r="DF49" s="51"/>
      <c r="DG49" s="51"/>
      <c r="DH49" s="51"/>
      <c r="DI49" s="51"/>
      <c r="DJ49" s="51"/>
      <c r="DK49" s="51"/>
      <c r="DL49" s="51"/>
      <c r="DN49" s="46"/>
      <c r="DO49" s="50"/>
      <c r="DP49" s="50"/>
      <c r="DQ49" s="50"/>
      <c r="DR49" s="50"/>
      <c r="DS49" s="50"/>
      <c r="DT49" s="50"/>
      <c r="DU49" s="50"/>
      <c r="DV49" s="50"/>
      <c r="DW49" s="51"/>
      <c r="DX49" s="51"/>
      <c r="DY49" s="51"/>
      <c r="DZ49" s="51"/>
      <c r="EA49" s="51"/>
      <c r="EB49" s="51"/>
      <c r="EC49" s="51"/>
    </row>
    <row r="50" spans="3:133" x14ac:dyDescent="0.25">
      <c r="C50" s="46" t="s">
        <v>191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 t="s">
        <v>12</v>
      </c>
      <c r="O50" s="49" t="s">
        <v>13</v>
      </c>
      <c r="P50" s="49" t="s">
        <v>14</v>
      </c>
      <c r="Q50" s="49" t="s">
        <v>15</v>
      </c>
      <c r="R50" s="49" t="s">
        <v>16</v>
      </c>
      <c r="S50" s="49" t="s">
        <v>17</v>
      </c>
      <c r="T50" s="49" t="s">
        <v>18</v>
      </c>
      <c r="U50" s="49" t="s">
        <v>19</v>
      </c>
      <c r="W50" s="46" t="s">
        <v>192</v>
      </c>
      <c r="X50" s="43"/>
      <c r="Y50" s="43" t="s">
        <v>12</v>
      </c>
      <c r="Z50" s="43"/>
      <c r="AA50" s="43"/>
      <c r="AB50" s="43"/>
      <c r="AC50" s="43"/>
      <c r="AD50" s="43"/>
      <c r="AE50" s="43"/>
      <c r="AF50" s="43"/>
      <c r="AG50" s="43"/>
      <c r="AH50" s="49" t="s">
        <v>13</v>
      </c>
      <c r="AI50" s="49" t="s">
        <v>14</v>
      </c>
      <c r="AJ50" s="49" t="s">
        <v>15</v>
      </c>
      <c r="AK50" s="49" t="s">
        <v>16</v>
      </c>
      <c r="AL50" s="49" t="s">
        <v>17</v>
      </c>
      <c r="AM50" s="49" t="s">
        <v>18</v>
      </c>
      <c r="AN50" s="49" t="s">
        <v>19</v>
      </c>
      <c r="AP50" s="46" t="s">
        <v>423</v>
      </c>
      <c r="AQ50" s="50" t="s">
        <v>49</v>
      </c>
      <c r="AR50" s="50" t="s">
        <v>34</v>
      </c>
      <c r="AS50" s="50"/>
      <c r="AT50" s="50"/>
      <c r="AU50" s="50"/>
      <c r="AV50" s="50"/>
      <c r="AW50" s="50"/>
      <c r="AX50" s="50"/>
      <c r="AY50" s="50"/>
      <c r="AZ50" s="50"/>
      <c r="BA50" s="51">
        <v>128.76</v>
      </c>
      <c r="BB50" s="51">
        <v>156.19999999999999</v>
      </c>
      <c r="BC50" s="51">
        <v>170.34</v>
      </c>
      <c r="BD50" s="51">
        <v>178.92</v>
      </c>
      <c r="BE50" s="51">
        <v>188.22</v>
      </c>
      <c r="BF50" s="51">
        <v>230.97</v>
      </c>
      <c r="BG50" s="51">
        <v>307.45</v>
      </c>
      <c r="BI50" s="46" t="s">
        <v>147</v>
      </c>
      <c r="BJ50" s="43"/>
      <c r="BK50" s="43" t="s">
        <v>12</v>
      </c>
      <c r="BL50" s="43"/>
      <c r="BM50" s="43"/>
      <c r="BN50" s="43"/>
      <c r="BO50" s="43"/>
      <c r="BP50" s="43"/>
      <c r="BQ50" s="43"/>
      <c r="BR50" s="43"/>
      <c r="BS50" s="43"/>
      <c r="BT50" s="49" t="s">
        <v>13</v>
      </c>
      <c r="BU50" s="49" t="s">
        <v>14</v>
      </c>
      <c r="BV50" s="49" t="s">
        <v>15</v>
      </c>
      <c r="BW50" s="49" t="s">
        <v>16</v>
      </c>
      <c r="BX50" s="49" t="s">
        <v>17</v>
      </c>
      <c r="BY50" s="49" t="s">
        <v>18</v>
      </c>
      <c r="BZ50" s="49" t="s">
        <v>19</v>
      </c>
      <c r="CB50" s="46" t="s">
        <v>424</v>
      </c>
      <c r="CC50" s="50" t="s">
        <v>33</v>
      </c>
      <c r="CD50" s="50" t="s">
        <v>48</v>
      </c>
      <c r="CE50" s="50"/>
      <c r="CF50" s="50"/>
      <c r="CG50" s="51">
        <v>73</v>
      </c>
      <c r="CI50" s="46" t="s">
        <v>195</v>
      </c>
      <c r="CJ50" s="43"/>
      <c r="CK50" s="43" t="s">
        <v>12</v>
      </c>
      <c r="CL50" s="43"/>
      <c r="CM50" s="43"/>
      <c r="CN50" s="49" t="s">
        <v>20</v>
      </c>
      <c r="CP50" s="46" t="s">
        <v>425</v>
      </c>
      <c r="CQ50" s="50" t="s">
        <v>33</v>
      </c>
      <c r="CR50" s="50" t="s">
        <v>48</v>
      </c>
      <c r="CS50" s="50"/>
      <c r="CT50" s="50"/>
      <c r="CU50" s="51">
        <v>55.6</v>
      </c>
      <c r="CW50" s="46"/>
      <c r="CX50" s="43"/>
      <c r="CY50" s="43"/>
      <c r="CZ50" s="43"/>
      <c r="DA50" s="43"/>
      <c r="DB50" s="43"/>
      <c r="DC50" s="43"/>
      <c r="DD50" s="43"/>
      <c r="DE50" s="43"/>
      <c r="DF50" s="49"/>
      <c r="DG50" s="49"/>
      <c r="DH50" s="49"/>
      <c r="DI50" s="49"/>
      <c r="DJ50" s="49"/>
      <c r="DK50" s="49"/>
      <c r="DL50" s="49"/>
      <c r="DN50" s="46"/>
      <c r="DO50" s="50"/>
      <c r="DP50" s="50"/>
      <c r="DQ50" s="50"/>
      <c r="DR50" s="50"/>
      <c r="DS50" s="50"/>
      <c r="DT50" s="50"/>
      <c r="DU50" s="50"/>
      <c r="DV50" s="50"/>
      <c r="DW50" s="51"/>
      <c r="DX50" s="51"/>
      <c r="DY50" s="51"/>
      <c r="DZ50" s="51"/>
      <c r="EA50" s="51"/>
      <c r="EB50" s="51"/>
      <c r="EC50" s="51"/>
    </row>
    <row r="51" spans="3:133" x14ac:dyDescent="0.25">
      <c r="C51" s="46" t="s">
        <v>426</v>
      </c>
      <c r="D51" s="50" t="s">
        <v>37</v>
      </c>
      <c r="E51" s="50"/>
      <c r="F51" s="50"/>
      <c r="G51" s="50"/>
      <c r="H51" s="50"/>
      <c r="I51" s="50"/>
      <c r="J51" s="50"/>
      <c r="K51" s="50"/>
      <c r="L51" s="50"/>
      <c r="M51" s="50"/>
      <c r="N51" s="50" t="s">
        <v>22</v>
      </c>
      <c r="O51" s="51">
        <v>179.19</v>
      </c>
      <c r="P51" s="51">
        <v>185.75</v>
      </c>
      <c r="Q51" s="51">
        <v>215.7</v>
      </c>
      <c r="R51" s="51">
        <v>249.2</v>
      </c>
      <c r="S51" s="51">
        <v>321.64</v>
      </c>
      <c r="T51" s="51">
        <v>353.85</v>
      </c>
      <c r="U51" s="51">
        <v>428.13</v>
      </c>
      <c r="W51" s="46" t="s">
        <v>427</v>
      </c>
      <c r="X51" s="50" t="s">
        <v>37</v>
      </c>
      <c r="Y51" s="50" t="s">
        <v>22</v>
      </c>
      <c r="Z51" s="50"/>
      <c r="AA51" s="50"/>
      <c r="AB51" s="50"/>
      <c r="AC51" s="50"/>
      <c r="AD51" s="50"/>
      <c r="AE51" s="50"/>
      <c r="AF51" s="50"/>
      <c r="AG51" s="50"/>
      <c r="AH51" s="51">
        <v>143.4</v>
      </c>
      <c r="AI51" s="51">
        <v>170.83</v>
      </c>
      <c r="AJ51" s="51">
        <v>189.83</v>
      </c>
      <c r="AK51" s="51">
        <v>199.35</v>
      </c>
      <c r="AL51" s="51">
        <v>257.29000000000002</v>
      </c>
      <c r="AM51" s="51">
        <v>283.14999999999998</v>
      </c>
      <c r="AN51" s="51">
        <v>342.52</v>
      </c>
      <c r="AP51" s="46" t="s">
        <v>428</v>
      </c>
      <c r="AQ51" s="50" t="s">
        <v>49</v>
      </c>
      <c r="AR51" s="50" t="s">
        <v>38</v>
      </c>
      <c r="AS51" s="50"/>
      <c r="AT51" s="50"/>
      <c r="AU51" s="50"/>
      <c r="AV51" s="50"/>
      <c r="AW51" s="50"/>
      <c r="AX51" s="50"/>
      <c r="AY51" s="50"/>
      <c r="AZ51" s="50"/>
      <c r="BA51" s="51">
        <v>150.99</v>
      </c>
      <c r="BB51" s="51">
        <v>185.3</v>
      </c>
      <c r="BC51" s="51">
        <v>194.78</v>
      </c>
      <c r="BD51" s="51">
        <v>198.28</v>
      </c>
      <c r="BE51" s="51">
        <v>218.54</v>
      </c>
      <c r="BF51" s="51">
        <v>272.2</v>
      </c>
      <c r="BG51" s="51">
        <v>324.29000000000002</v>
      </c>
      <c r="BI51" s="46" t="s">
        <v>429</v>
      </c>
      <c r="BJ51" s="50" t="s">
        <v>47</v>
      </c>
      <c r="BK51" s="50" t="s">
        <v>23</v>
      </c>
      <c r="BL51" s="50"/>
      <c r="BM51" s="50"/>
      <c r="BN51" s="50"/>
      <c r="BO51" s="50"/>
      <c r="BP51" s="50"/>
      <c r="BQ51" s="50"/>
      <c r="BR51" s="50"/>
      <c r="BS51" s="50"/>
      <c r="BT51" s="51">
        <v>141.78</v>
      </c>
      <c r="BU51" s="51">
        <v>158.47999999999999</v>
      </c>
      <c r="BV51" s="51">
        <v>180.8</v>
      </c>
      <c r="BW51" s="51">
        <v>190.69</v>
      </c>
      <c r="BX51" s="51">
        <v>200.88</v>
      </c>
      <c r="BY51" s="51">
        <v>241.53</v>
      </c>
      <c r="BZ51" s="51">
        <v>304.72000000000003</v>
      </c>
      <c r="CB51" s="46" t="s">
        <v>430</v>
      </c>
      <c r="CC51" s="50" t="s">
        <v>33</v>
      </c>
      <c r="CD51" s="50" t="s">
        <v>50</v>
      </c>
      <c r="CE51" s="50"/>
      <c r="CF51" s="50"/>
      <c r="CG51" s="51">
        <v>77.5</v>
      </c>
      <c r="CI51" s="46" t="s">
        <v>431</v>
      </c>
      <c r="CJ51" s="50" t="s">
        <v>37</v>
      </c>
      <c r="CK51" s="50" t="s">
        <v>22</v>
      </c>
      <c r="CL51" s="50"/>
      <c r="CM51" s="50"/>
      <c r="CN51" s="51">
        <v>26.900000000000002</v>
      </c>
      <c r="CP51" s="46" t="s">
        <v>432</v>
      </c>
      <c r="CQ51" s="50" t="s">
        <v>33</v>
      </c>
      <c r="CR51" s="50" t="s">
        <v>50</v>
      </c>
      <c r="CS51" s="50"/>
      <c r="CT51" s="50"/>
      <c r="CU51" s="51">
        <v>59.2</v>
      </c>
      <c r="CW51" s="46"/>
      <c r="CX51" s="50"/>
      <c r="CY51" s="50"/>
      <c r="CZ51" s="50"/>
      <c r="DA51" s="50"/>
      <c r="DB51" s="50"/>
      <c r="DC51" s="50"/>
      <c r="DD51" s="50"/>
      <c r="DE51" s="50"/>
      <c r="DF51" s="51"/>
      <c r="DG51" s="51"/>
      <c r="DH51" s="51"/>
      <c r="DI51" s="51"/>
      <c r="DJ51" s="51"/>
      <c r="DK51" s="51"/>
      <c r="DL51" s="51"/>
      <c r="DN51" s="46"/>
      <c r="DO51" s="43"/>
      <c r="DP51" s="43"/>
      <c r="DQ51" s="43"/>
      <c r="DR51" s="43"/>
      <c r="DS51" s="43"/>
      <c r="DT51" s="43"/>
      <c r="DU51" s="43"/>
      <c r="DV51" s="43"/>
      <c r="DW51" s="49"/>
      <c r="DX51" s="49"/>
      <c r="DY51" s="49"/>
      <c r="DZ51" s="49"/>
      <c r="EA51" s="49"/>
      <c r="EB51" s="49"/>
      <c r="EC51" s="49"/>
    </row>
    <row r="52" spans="3:133" x14ac:dyDescent="0.25">
      <c r="C52" s="46" t="s">
        <v>433</v>
      </c>
      <c r="D52" s="50" t="s">
        <v>37</v>
      </c>
      <c r="E52" s="50"/>
      <c r="F52" s="50"/>
      <c r="G52" s="50"/>
      <c r="H52" s="50"/>
      <c r="I52" s="50"/>
      <c r="J52" s="50"/>
      <c r="K52" s="50"/>
      <c r="L52" s="50"/>
      <c r="M52" s="50"/>
      <c r="N52" s="50" t="s">
        <v>28</v>
      </c>
      <c r="O52" s="51">
        <v>190.15</v>
      </c>
      <c r="P52" s="51">
        <v>197.06</v>
      </c>
      <c r="Q52" s="51">
        <v>228.81</v>
      </c>
      <c r="R52" s="51">
        <v>264.43</v>
      </c>
      <c r="S52" s="51">
        <v>341.18</v>
      </c>
      <c r="T52" s="51">
        <v>375.4</v>
      </c>
      <c r="U52" s="51">
        <v>454.27</v>
      </c>
      <c r="W52" s="46" t="s">
        <v>434</v>
      </c>
      <c r="X52" s="50" t="s">
        <v>37</v>
      </c>
      <c r="Y52" s="50" t="s">
        <v>28</v>
      </c>
      <c r="Z52" s="50"/>
      <c r="AA52" s="50"/>
      <c r="AB52" s="50"/>
      <c r="AC52" s="50"/>
      <c r="AD52" s="50"/>
      <c r="AE52" s="50"/>
      <c r="AF52" s="50"/>
      <c r="AG52" s="50"/>
      <c r="AH52" s="51">
        <v>152.11000000000001</v>
      </c>
      <c r="AI52" s="51">
        <v>181.3</v>
      </c>
      <c r="AJ52" s="51">
        <v>201.33</v>
      </c>
      <c r="AK52" s="51">
        <v>211.52</v>
      </c>
      <c r="AL52" s="51">
        <v>272.95999999999998</v>
      </c>
      <c r="AM52" s="51">
        <v>300.36</v>
      </c>
      <c r="AN52" s="51">
        <v>363.45</v>
      </c>
      <c r="AP52" s="46" t="s">
        <v>137</v>
      </c>
      <c r="AQ52" s="43"/>
      <c r="AR52" s="43" t="s">
        <v>12</v>
      </c>
      <c r="AS52" s="43"/>
      <c r="AT52" s="43"/>
      <c r="AU52" s="43"/>
      <c r="AV52" s="43"/>
      <c r="AW52" s="43"/>
      <c r="AX52" s="43"/>
      <c r="AY52" s="43"/>
      <c r="AZ52" s="43"/>
      <c r="BA52" s="49" t="s">
        <v>13</v>
      </c>
      <c r="BB52" s="49" t="s">
        <v>14</v>
      </c>
      <c r="BC52" s="49" t="s">
        <v>15</v>
      </c>
      <c r="BD52" s="49" t="s">
        <v>16</v>
      </c>
      <c r="BE52" s="49" t="s">
        <v>17</v>
      </c>
      <c r="BF52" s="49" t="s">
        <v>18</v>
      </c>
      <c r="BG52" s="49" t="s">
        <v>19</v>
      </c>
      <c r="BI52" s="46" t="s">
        <v>435</v>
      </c>
      <c r="BJ52" s="50" t="s">
        <v>47</v>
      </c>
      <c r="BK52" s="50" t="s">
        <v>29</v>
      </c>
      <c r="BL52" s="50"/>
      <c r="BM52" s="50"/>
      <c r="BN52" s="50"/>
      <c r="BO52" s="50"/>
      <c r="BP52" s="50"/>
      <c r="BQ52" s="50"/>
      <c r="BR52" s="50"/>
      <c r="BS52" s="50"/>
      <c r="BT52" s="51">
        <v>146.32</v>
      </c>
      <c r="BU52" s="51">
        <v>163.34</v>
      </c>
      <c r="BV52" s="51">
        <v>192.62</v>
      </c>
      <c r="BW52" s="51">
        <v>202.5</v>
      </c>
      <c r="BX52" s="51">
        <v>232.9</v>
      </c>
      <c r="BY52" s="51">
        <v>273.55</v>
      </c>
      <c r="BZ52" s="51">
        <v>350.61</v>
      </c>
      <c r="CB52" s="46" t="s">
        <v>436</v>
      </c>
      <c r="CC52" s="50" t="s">
        <v>33</v>
      </c>
      <c r="CD52" s="50" t="s">
        <v>52</v>
      </c>
      <c r="CE52" s="50"/>
      <c r="CF52" s="50"/>
      <c r="CG52" s="51">
        <v>81.900000000000006</v>
      </c>
      <c r="CI52" s="46" t="s">
        <v>437</v>
      </c>
      <c r="CJ52" s="50" t="s">
        <v>37</v>
      </c>
      <c r="CK52" s="50" t="s">
        <v>28</v>
      </c>
      <c r="CL52" s="50"/>
      <c r="CM52" s="50"/>
      <c r="CN52" s="51">
        <v>30.200000000000003</v>
      </c>
      <c r="CP52" s="46" t="s">
        <v>438</v>
      </c>
      <c r="CQ52" s="50" t="s">
        <v>33</v>
      </c>
      <c r="CR52" s="50" t="s">
        <v>52</v>
      </c>
      <c r="CS52" s="50"/>
      <c r="CT52" s="50"/>
      <c r="CU52" s="51">
        <v>62.900000000000006</v>
      </c>
      <c r="CW52" s="46"/>
      <c r="CX52" s="50"/>
      <c r="CY52" s="50"/>
      <c r="CZ52" s="50"/>
      <c r="DA52" s="50"/>
      <c r="DB52" s="50"/>
      <c r="DC52" s="50"/>
      <c r="DD52" s="50"/>
      <c r="DE52" s="50"/>
      <c r="DF52" s="51"/>
      <c r="DG52" s="51"/>
      <c r="DH52" s="51"/>
      <c r="DI52" s="51"/>
      <c r="DJ52" s="51"/>
      <c r="DK52" s="51"/>
      <c r="DL52" s="51"/>
      <c r="DN52" s="46"/>
      <c r="DO52" s="50"/>
      <c r="DP52" s="50"/>
      <c r="DQ52" s="50"/>
      <c r="DR52" s="50"/>
      <c r="DS52" s="50"/>
      <c r="DT52" s="50"/>
      <c r="DU52" s="50"/>
      <c r="DV52" s="50"/>
      <c r="DW52" s="51"/>
      <c r="DX52" s="51"/>
      <c r="DY52" s="51"/>
      <c r="DZ52" s="51"/>
      <c r="EA52" s="51"/>
      <c r="EB52" s="51"/>
      <c r="EC52" s="51"/>
    </row>
    <row r="53" spans="3:133" x14ac:dyDescent="0.25">
      <c r="C53" s="46" t="s">
        <v>439</v>
      </c>
      <c r="D53" s="50" t="s">
        <v>37</v>
      </c>
      <c r="E53" s="50"/>
      <c r="F53" s="50"/>
      <c r="G53" s="50"/>
      <c r="H53" s="50"/>
      <c r="I53" s="50"/>
      <c r="J53" s="50"/>
      <c r="K53" s="50"/>
      <c r="L53" s="50"/>
      <c r="M53" s="50"/>
      <c r="N53" s="50" t="s">
        <v>34</v>
      </c>
      <c r="O53" s="51">
        <v>201.06</v>
      </c>
      <c r="P53" s="51">
        <v>208.38</v>
      </c>
      <c r="Q53" s="51">
        <v>242.02</v>
      </c>
      <c r="R53" s="51">
        <v>279.52</v>
      </c>
      <c r="S53" s="51">
        <v>360.76</v>
      </c>
      <c r="T53" s="51">
        <v>396.96</v>
      </c>
      <c r="U53" s="51">
        <v>480.31</v>
      </c>
      <c r="W53" s="46" t="s">
        <v>440</v>
      </c>
      <c r="X53" s="50" t="s">
        <v>37</v>
      </c>
      <c r="Y53" s="50" t="s">
        <v>34</v>
      </c>
      <c r="Z53" s="50"/>
      <c r="AA53" s="50"/>
      <c r="AB53" s="50"/>
      <c r="AC53" s="50"/>
      <c r="AD53" s="50"/>
      <c r="AE53" s="50"/>
      <c r="AF53" s="50"/>
      <c r="AG53" s="50"/>
      <c r="AH53" s="51">
        <v>160.86000000000001</v>
      </c>
      <c r="AI53" s="51">
        <v>191.72</v>
      </c>
      <c r="AJ53" s="51">
        <v>212.92</v>
      </c>
      <c r="AK53" s="51">
        <v>223.65</v>
      </c>
      <c r="AL53" s="51">
        <v>288.68</v>
      </c>
      <c r="AM53" s="51">
        <v>317.64999999999998</v>
      </c>
      <c r="AN53" s="51">
        <v>384.25</v>
      </c>
      <c r="AP53" s="46" t="s">
        <v>441</v>
      </c>
      <c r="AQ53" s="50" t="s">
        <v>51</v>
      </c>
      <c r="AR53" s="50" t="s">
        <v>22</v>
      </c>
      <c r="AS53" s="50"/>
      <c r="AT53" s="50"/>
      <c r="AU53" s="50"/>
      <c r="AV53" s="50"/>
      <c r="AW53" s="50"/>
      <c r="AX53" s="50"/>
      <c r="AY53" s="50"/>
      <c r="AZ53" s="50"/>
      <c r="BA53" s="51">
        <v>114.79</v>
      </c>
      <c r="BB53" s="51">
        <v>140.25</v>
      </c>
      <c r="BC53" s="51">
        <v>151.84</v>
      </c>
      <c r="BD53" s="51">
        <v>159.52000000000001</v>
      </c>
      <c r="BE53" s="51">
        <v>167.7</v>
      </c>
      <c r="BF53" s="51">
        <v>205.91</v>
      </c>
      <c r="BG53" s="51">
        <v>274.04000000000002</v>
      </c>
      <c r="BI53" s="46" t="s">
        <v>442</v>
      </c>
      <c r="BJ53" s="50" t="s">
        <v>47</v>
      </c>
      <c r="BK53" s="50" t="s">
        <v>35</v>
      </c>
      <c r="BL53" s="50"/>
      <c r="BM53" s="50"/>
      <c r="BN53" s="50"/>
      <c r="BO53" s="50"/>
      <c r="BP53" s="50"/>
      <c r="BQ53" s="50"/>
      <c r="BR53" s="50"/>
      <c r="BS53" s="50"/>
      <c r="BT53" s="51">
        <v>155.52000000000001</v>
      </c>
      <c r="BU53" s="51">
        <v>173.21</v>
      </c>
      <c r="BV53" s="51">
        <v>216.06</v>
      </c>
      <c r="BW53" s="51">
        <v>225.94</v>
      </c>
      <c r="BX53" s="51">
        <v>296.81</v>
      </c>
      <c r="BY53" s="51">
        <v>337.5</v>
      </c>
      <c r="BZ53" s="51">
        <v>442.18</v>
      </c>
      <c r="CB53" s="46" t="s">
        <v>443</v>
      </c>
      <c r="CC53" s="50" t="s">
        <v>33</v>
      </c>
      <c r="CD53" s="50" t="s">
        <v>54</v>
      </c>
      <c r="CE53" s="50"/>
      <c r="CF53" s="50"/>
      <c r="CG53" s="51">
        <v>4.4000000000000004</v>
      </c>
      <c r="CI53" s="46" t="s">
        <v>444</v>
      </c>
      <c r="CJ53" s="50" t="s">
        <v>37</v>
      </c>
      <c r="CK53" s="50" t="s">
        <v>34</v>
      </c>
      <c r="CL53" s="50"/>
      <c r="CM53" s="50"/>
      <c r="CN53" s="51">
        <v>33.5</v>
      </c>
      <c r="CP53" s="46" t="s">
        <v>445</v>
      </c>
      <c r="CQ53" s="50" t="s">
        <v>33</v>
      </c>
      <c r="CR53" s="50" t="s">
        <v>54</v>
      </c>
      <c r="CS53" s="50"/>
      <c r="CT53" s="50"/>
      <c r="CU53" s="51">
        <v>3.7</v>
      </c>
      <c r="CW53" s="46"/>
      <c r="CX53" s="50"/>
      <c r="CY53" s="50"/>
      <c r="CZ53" s="50"/>
      <c r="DA53" s="50"/>
      <c r="DB53" s="50"/>
      <c r="DC53" s="50"/>
      <c r="DD53" s="50"/>
      <c r="DE53" s="50"/>
      <c r="DF53" s="51"/>
      <c r="DG53" s="51"/>
      <c r="DH53" s="51"/>
      <c r="DI53" s="51"/>
      <c r="DJ53" s="51"/>
      <c r="DK53" s="51"/>
      <c r="DL53" s="51"/>
      <c r="DN53" s="46"/>
      <c r="DO53" s="50"/>
      <c r="DP53" s="50"/>
      <c r="DQ53" s="50"/>
      <c r="DR53" s="50"/>
      <c r="DS53" s="50"/>
      <c r="DT53" s="50"/>
      <c r="DU53" s="50"/>
      <c r="DV53" s="50"/>
      <c r="DW53" s="51"/>
      <c r="DX53" s="51"/>
      <c r="DY53" s="51"/>
      <c r="DZ53" s="51"/>
      <c r="EA53" s="51"/>
      <c r="EB53" s="51"/>
      <c r="EC53" s="51"/>
    </row>
    <row r="54" spans="3:133" x14ac:dyDescent="0.25">
      <c r="C54" s="46" t="s">
        <v>446</v>
      </c>
      <c r="D54" s="50" t="s">
        <v>37</v>
      </c>
      <c r="E54" s="50"/>
      <c r="F54" s="50"/>
      <c r="G54" s="50"/>
      <c r="H54" s="50"/>
      <c r="I54" s="50"/>
      <c r="J54" s="50"/>
      <c r="K54" s="50"/>
      <c r="L54" s="50"/>
      <c r="M54" s="50"/>
      <c r="N54" s="50" t="s">
        <v>38</v>
      </c>
      <c r="O54" s="51">
        <v>212.07</v>
      </c>
      <c r="P54" s="51">
        <v>219.78</v>
      </c>
      <c r="Q54" s="51">
        <v>255.22</v>
      </c>
      <c r="R54" s="51">
        <v>294.92</v>
      </c>
      <c r="S54" s="51">
        <v>380.66</v>
      </c>
      <c r="T54" s="51">
        <v>418.74</v>
      </c>
      <c r="U54" s="51">
        <v>506.63</v>
      </c>
      <c r="W54" s="46" t="s">
        <v>447</v>
      </c>
      <c r="X54" s="50" t="s">
        <v>37</v>
      </c>
      <c r="Y54" s="50" t="s">
        <v>38</v>
      </c>
      <c r="Z54" s="50"/>
      <c r="AA54" s="50"/>
      <c r="AB54" s="50"/>
      <c r="AC54" s="50"/>
      <c r="AD54" s="50"/>
      <c r="AE54" s="50"/>
      <c r="AF54" s="50"/>
      <c r="AG54" s="50"/>
      <c r="AH54" s="51">
        <v>169.71</v>
      </c>
      <c r="AI54" s="51">
        <v>202.18</v>
      </c>
      <c r="AJ54" s="51">
        <v>224.64</v>
      </c>
      <c r="AK54" s="51">
        <v>235.91</v>
      </c>
      <c r="AL54" s="51">
        <v>304.52999999999997</v>
      </c>
      <c r="AM54" s="51">
        <v>335.03</v>
      </c>
      <c r="AN54" s="51">
        <v>405.36</v>
      </c>
      <c r="AP54" s="46" t="s">
        <v>448</v>
      </c>
      <c r="AQ54" s="50" t="s">
        <v>51</v>
      </c>
      <c r="AR54" s="50" t="s">
        <v>28</v>
      </c>
      <c r="AS54" s="50"/>
      <c r="AT54" s="50"/>
      <c r="AU54" s="50"/>
      <c r="AV54" s="50"/>
      <c r="AW54" s="50"/>
      <c r="AX54" s="50"/>
      <c r="AY54" s="50"/>
      <c r="AZ54" s="50"/>
      <c r="BA54" s="51">
        <v>121.7</v>
      </c>
      <c r="BB54" s="51">
        <v>148.21</v>
      </c>
      <c r="BC54" s="51">
        <v>161.13</v>
      </c>
      <c r="BD54" s="51">
        <v>169.22</v>
      </c>
      <c r="BE54" s="51">
        <v>177.98</v>
      </c>
      <c r="BF54" s="51">
        <v>218.44</v>
      </c>
      <c r="BG54" s="51">
        <v>290.74</v>
      </c>
      <c r="BI54" s="46" t="s">
        <v>449</v>
      </c>
      <c r="BJ54" s="50" t="s">
        <v>47</v>
      </c>
      <c r="BK54" s="50" t="s">
        <v>39</v>
      </c>
      <c r="BL54" s="50"/>
      <c r="BM54" s="50"/>
      <c r="BN54" s="50"/>
      <c r="BO54" s="50"/>
      <c r="BP54" s="50"/>
      <c r="BQ54" s="50"/>
      <c r="BR54" s="50"/>
      <c r="BS54" s="50"/>
      <c r="BT54" s="51">
        <v>166.75</v>
      </c>
      <c r="BU54" s="51">
        <v>184.31</v>
      </c>
      <c r="BV54" s="51">
        <v>241.79</v>
      </c>
      <c r="BW54" s="51">
        <v>251.68</v>
      </c>
      <c r="BX54" s="51">
        <v>363.82</v>
      </c>
      <c r="BY54" s="51">
        <v>404.5</v>
      </c>
      <c r="BZ54" s="51">
        <v>537.12</v>
      </c>
      <c r="CB54" s="46" t="s">
        <v>201</v>
      </c>
      <c r="CC54" s="43"/>
      <c r="CD54" s="43" t="s">
        <v>12</v>
      </c>
      <c r="CE54" s="43"/>
      <c r="CF54" s="43"/>
      <c r="CG54" s="49" t="s">
        <v>20</v>
      </c>
      <c r="CI54" s="46" t="s">
        <v>450</v>
      </c>
      <c r="CJ54" s="50" t="s">
        <v>37</v>
      </c>
      <c r="CK54" s="50" t="s">
        <v>38</v>
      </c>
      <c r="CL54" s="50"/>
      <c r="CM54" s="50"/>
      <c r="CN54" s="51">
        <v>36.800000000000004</v>
      </c>
      <c r="CP54" s="46" t="s">
        <v>203</v>
      </c>
      <c r="CQ54" s="43"/>
      <c r="CR54" s="43" t="s">
        <v>12</v>
      </c>
      <c r="CS54" s="43"/>
      <c r="CT54" s="43"/>
      <c r="CU54" s="49" t="s">
        <v>20</v>
      </c>
      <c r="CW54" s="46"/>
      <c r="CX54" s="50"/>
      <c r="CY54" s="50"/>
      <c r="CZ54" s="50"/>
      <c r="DA54" s="50"/>
      <c r="DB54" s="50"/>
      <c r="DC54" s="50"/>
      <c r="DD54" s="50"/>
      <c r="DE54" s="50"/>
      <c r="DF54" s="51"/>
      <c r="DG54" s="51"/>
      <c r="DH54" s="51"/>
      <c r="DI54" s="51"/>
      <c r="DJ54" s="51"/>
      <c r="DK54" s="51"/>
      <c r="DL54" s="51"/>
      <c r="DN54" s="46"/>
      <c r="DO54" s="50"/>
      <c r="DP54" s="50"/>
      <c r="DQ54" s="50"/>
      <c r="DR54" s="50"/>
      <c r="DS54" s="50"/>
      <c r="DT54" s="50"/>
      <c r="DU54" s="50"/>
      <c r="DV54" s="50"/>
      <c r="DW54" s="51"/>
      <c r="DX54" s="51"/>
      <c r="DY54" s="51"/>
      <c r="DZ54" s="51"/>
      <c r="EA54" s="51"/>
      <c r="EB54" s="51"/>
      <c r="EC54" s="51"/>
    </row>
    <row r="55" spans="3:133" x14ac:dyDescent="0.25">
      <c r="C55" s="46" t="s">
        <v>451</v>
      </c>
      <c r="D55" s="50" t="s">
        <v>37</v>
      </c>
      <c r="E55" s="50"/>
      <c r="F55" s="50"/>
      <c r="G55" s="50"/>
      <c r="H55" s="50"/>
      <c r="I55" s="50"/>
      <c r="J55" s="50"/>
      <c r="K55" s="50"/>
      <c r="L55" s="50"/>
      <c r="M55" s="50"/>
      <c r="N55" s="50" t="s">
        <v>42</v>
      </c>
      <c r="O55" s="51">
        <v>223.02</v>
      </c>
      <c r="P55" s="51">
        <v>231.06</v>
      </c>
      <c r="Q55" s="51">
        <v>268.42</v>
      </c>
      <c r="R55" s="51">
        <v>310.14999999999998</v>
      </c>
      <c r="S55" s="51">
        <v>400.19</v>
      </c>
      <c r="T55" s="51">
        <v>440.29</v>
      </c>
      <c r="U55" s="51">
        <v>532.76</v>
      </c>
      <c r="W55" s="46" t="s">
        <v>452</v>
      </c>
      <c r="X55" s="50" t="s">
        <v>37</v>
      </c>
      <c r="Y55" s="50" t="s">
        <v>42</v>
      </c>
      <c r="Z55" s="50"/>
      <c r="AA55" s="50"/>
      <c r="AB55" s="50"/>
      <c r="AC55" s="50"/>
      <c r="AD55" s="50"/>
      <c r="AE55" s="50"/>
      <c r="AF55" s="50"/>
      <c r="AG55" s="50"/>
      <c r="AH55" s="51">
        <v>178.42</v>
      </c>
      <c r="AI55" s="51">
        <v>212.64</v>
      </c>
      <c r="AJ55" s="51">
        <v>236.22</v>
      </c>
      <c r="AK55" s="51">
        <v>248.08</v>
      </c>
      <c r="AL55" s="51">
        <v>320.2</v>
      </c>
      <c r="AM55" s="51">
        <v>352.32</v>
      </c>
      <c r="AN55" s="51">
        <v>426.24</v>
      </c>
      <c r="AP55" s="46" t="s">
        <v>453</v>
      </c>
      <c r="AQ55" s="50" t="s">
        <v>51</v>
      </c>
      <c r="AR55" s="50" t="s">
        <v>34</v>
      </c>
      <c r="AS55" s="50"/>
      <c r="AT55" s="50"/>
      <c r="AU55" s="50"/>
      <c r="AV55" s="50"/>
      <c r="AW55" s="50"/>
      <c r="AX55" s="50"/>
      <c r="AY55" s="50"/>
      <c r="AZ55" s="50"/>
      <c r="BA55" s="51">
        <v>128.76</v>
      </c>
      <c r="BB55" s="51">
        <v>156.19999999999999</v>
      </c>
      <c r="BC55" s="51">
        <v>170.34</v>
      </c>
      <c r="BD55" s="51">
        <v>178.92</v>
      </c>
      <c r="BE55" s="51">
        <v>188.22</v>
      </c>
      <c r="BF55" s="51">
        <v>230.97</v>
      </c>
      <c r="BG55" s="51">
        <v>307.45</v>
      </c>
      <c r="BI55" s="46" t="s">
        <v>454</v>
      </c>
      <c r="BJ55" s="50" t="s">
        <v>47</v>
      </c>
      <c r="BK55" s="50" t="s">
        <v>38</v>
      </c>
      <c r="BL55" s="50"/>
      <c r="BM55" s="50"/>
      <c r="BN55" s="50"/>
      <c r="BO55" s="50"/>
      <c r="BP55" s="50"/>
      <c r="BQ55" s="50"/>
      <c r="BR55" s="50"/>
      <c r="BS55" s="50"/>
      <c r="BT55" s="51">
        <v>175.96</v>
      </c>
      <c r="BU55" s="51">
        <v>194.1</v>
      </c>
      <c r="BV55" s="51">
        <v>265.29000000000002</v>
      </c>
      <c r="BW55" s="51">
        <v>275.16000000000003</v>
      </c>
      <c r="BX55" s="51">
        <v>427.76</v>
      </c>
      <c r="BY55" s="51">
        <v>468.41</v>
      </c>
      <c r="BZ55" s="51">
        <v>628.74</v>
      </c>
      <c r="CB55" s="46" t="s">
        <v>455</v>
      </c>
      <c r="CC55" s="50" t="s">
        <v>37</v>
      </c>
      <c r="CD55" s="50" t="s">
        <v>24</v>
      </c>
      <c r="CE55" s="50"/>
      <c r="CF55" s="50"/>
      <c r="CG55" s="51">
        <v>34.300000000000004</v>
      </c>
      <c r="CI55" s="46" t="s">
        <v>456</v>
      </c>
      <c r="CJ55" s="50" t="s">
        <v>37</v>
      </c>
      <c r="CK55" s="50" t="s">
        <v>42</v>
      </c>
      <c r="CL55" s="50"/>
      <c r="CM55" s="50"/>
      <c r="CN55" s="51">
        <v>40</v>
      </c>
      <c r="CP55" s="46" t="s">
        <v>457</v>
      </c>
      <c r="CQ55" s="50" t="s">
        <v>37</v>
      </c>
      <c r="CR55" s="50" t="s">
        <v>25</v>
      </c>
      <c r="CS55" s="50"/>
      <c r="CT55" s="50"/>
      <c r="CU55" s="51">
        <v>17.2</v>
      </c>
      <c r="CW55" s="46"/>
      <c r="CX55" s="50"/>
      <c r="CY55" s="50"/>
      <c r="CZ55" s="50"/>
      <c r="DA55" s="50"/>
      <c r="DB55" s="50"/>
      <c r="DC55" s="50"/>
      <c r="DD55" s="50"/>
      <c r="DE55" s="50"/>
      <c r="DF55" s="51"/>
      <c r="DG55" s="51"/>
      <c r="DH55" s="51"/>
      <c r="DI55" s="51"/>
      <c r="DJ55" s="51"/>
      <c r="DK55" s="51"/>
      <c r="DL55" s="51"/>
      <c r="DN55" s="46"/>
      <c r="DO55" s="50"/>
      <c r="DP55" s="50"/>
      <c r="DQ55" s="50"/>
      <c r="DR55" s="50"/>
      <c r="DS55" s="50"/>
      <c r="DT55" s="50"/>
      <c r="DU55" s="50"/>
      <c r="DV55" s="50"/>
      <c r="DW55" s="51"/>
      <c r="DX55" s="51"/>
      <c r="DY55" s="51"/>
      <c r="DZ55" s="51"/>
      <c r="EA55" s="51"/>
      <c r="EB55" s="51"/>
      <c r="EC55" s="51"/>
    </row>
    <row r="56" spans="3:133" x14ac:dyDescent="0.25">
      <c r="C56" s="46" t="s">
        <v>458</v>
      </c>
      <c r="D56" s="50" t="s">
        <v>37</v>
      </c>
      <c r="E56" s="50"/>
      <c r="F56" s="50"/>
      <c r="G56" s="50"/>
      <c r="H56" s="50"/>
      <c r="I56" s="50"/>
      <c r="J56" s="50"/>
      <c r="K56" s="50"/>
      <c r="L56" s="50"/>
      <c r="M56" s="50"/>
      <c r="N56" s="50" t="s">
        <v>44</v>
      </c>
      <c r="O56" s="51">
        <v>233.94</v>
      </c>
      <c r="P56" s="51">
        <v>242.47</v>
      </c>
      <c r="Q56" s="51">
        <v>281.54000000000002</v>
      </c>
      <c r="R56" s="51">
        <v>325.24</v>
      </c>
      <c r="S56" s="51">
        <v>419.77</v>
      </c>
      <c r="T56" s="51">
        <v>461.98</v>
      </c>
      <c r="U56" s="51">
        <v>558.9</v>
      </c>
      <c r="W56" s="46" t="s">
        <v>459</v>
      </c>
      <c r="X56" s="50" t="s">
        <v>37</v>
      </c>
      <c r="Y56" s="50" t="s">
        <v>44</v>
      </c>
      <c r="Z56" s="50"/>
      <c r="AA56" s="50"/>
      <c r="AB56" s="50"/>
      <c r="AC56" s="50"/>
      <c r="AD56" s="50"/>
      <c r="AE56" s="50"/>
      <c r="AF56" s="50"/>
      <c r="AG56" s="50"/>
      <c r="AH56" s="51">
        <v>187.19</v>
      </c>
      <c r="AI56" s="51">
        <v>223.11</v>
      </c>
      <c r="AJ56" s="51">
        <v>247.81</v>
      </c>
      <c r="AK56" s="51">
        <v>260.25</v>
      </c>
      <c r="AL56" s="51">
        <v>335.88</v>
      </c>
      <c r="AM56" s="51">
        <v>369.52</v>
      </c>
      <c r="AN56" s="51">
        <v>447.13</v>
      </c>
      <c r="AP56" s="46" t="s">
        <v>460</v>
      </c>
      <c r="AQ56" s="50" t="s">
        <v>51</v>
      </c>
      <c r="AR56" s="50" t="s">
        <v>38</v>
      </c>
      <c r="AS56" s="50"/>
      <c r="AT56" s="50"/>
      <c r="AU56" s="50"/>
      <c r="AV56" s="50"/>
      <c r="AW56" s="50"/>
      <c r="AX56" s="50"/>
      <c r="AY56" s="50"/>
      <c r="AZ56" s="50"/>
      <c r="BA56" s="51">
        <v>150.99</v>
      </c>
      <c r="BB56" s="51">
        <v>185.3</v>
      </c>
      <c r="BC56" s="51">
        <v>194.78</v>
      </c>
      <c r="BD56" s="51">
        <v>198.28</v>
      </c>
      <c r="BE56" s="51">
        <v>218.54</v>
      </c>
      <c r="BF56" s="51">
        <v>272.2</v>
      </c>
      <c r="BG56" s="51">
        <v>324.29000000000002</v>
      </c>
      <c r="BI56" s="46" t="s">
        <v>147</v>
      </c>
      <c r="BJ56" s="43"/>
      <c r="BK56" s="43" t="s">
        <v>12</v>
      </c>
      <c r="BL56" s="43"/>
      <c r="BM56" s="43"/>
      <c r="BN56" s="43"/>
      <c r="BO56" s="43"/>
      <c r="BP56" s="43"/>
      <c r="BQ56" s="43"/>
      <c r="BR56" s="43"/>
      <c r="BS56" s="43"/>
      <c r="BT56" s="49" t="s">
        <v>13</v>
      </c>
      <c r="BU56" s="49" t="s">
        <v>14</v>
      </c>
      <c r="BV56" s="49" t="s">
        <v>15</v>
      </c>
      <c r="BW56" s="49" t="s">
        <v>16</v>
      </c>
      <c r="BX56" s="49" t="s">
        <v>17</v>
      </c>
      <c r="BY56" s="49" t="s">
        <v>18</v>
      </c>
      <c r="BZ56" s="49" t="s">
        <v>19</v>
      </c>
      <c r="CB56" s="46" t="s">
        <v>461</v>
      </c>
      <c r="CC56" s="50" t="s">
        <v>37</v>
      </c>
      <c r="CD56" s="50" t="s">
        <v>30</v>
      </c>
      <c r="CE56" s="50"/>
      <c r="CF56" s="50"/>
      <c r="CG56" s="51">
        <v>35.800000000000004</v>
      </c>
      <c r="CI56" s="46" t="s">
        <v>462</v>
      </c>
      <c r="CJ56" s="50" t="s">
        <v>37</v>
      </c>
      <c r="CK56" s="50" t="s">
        <v>44</v>
      </c>
      <c r="CL56" s="50"/>
      <c r="CM56" s="50"/>
      <c r="CN56" s="51">
        <v>43.400000000000006</v>
      </c>
      <c r="CP56" s="46" t="s">
        <v>463</v>
      </c>
      <c r="CQ56" s="50" t="s">
        <v>37</v>
      </c>
      <c r="CR56" s="50" t="s">
        <v>31</v>
      </c>
      <c r="CS56" s="50"/>
      <c r="CT56" s="50"/>
      <c r="CU56" s="51">
        <v>25.400000000000002</v>
      </c>
      <c r="CW56" s="46"/>
      <c r="CX56" s="50"/>
      <c r="CY56" s="50"/>
      <c r="CZ56" s="50"/>
      <c r="DA56" s="50"/>
      <c r="DB56" s="50"/>
      <c r="DC56" s="50"/>
      <c r="DD56" s="50"/>
      <c r="DE56" s="50"/>
      <c r="DF56" s="51"/>
      <c r="DG56" s="51"/>
      <c r="DH56" s="51"/>
      <c r="DI56" s="51"/>
      <c r="DJ56" s="51"/>
      <c r="DK56" s="51"/>
      <c r="DL56" s="51"/>
      <c r="DN56" s="46"/>
      <c r="DO56" s="43"/>
      <c r="DP56" s="43"/>
      <c r="DQ56" s="43"/>
      <c r="DR56" s="43"/>
      <c r="DS56" s="43"/>
      <c r="DT56" s="43"/>
      <c r="DU56" s="43"/>
      <c r="DV56" s="43"/>
      <c r="DW56" s="49"/>
      <c r="DX56" s="49"/>
      <c r="DY56" s="49"/>
      <c r="DZ56" s="49"/>
      <c r="EA56" s="49"/>
      <c r="EB56" s="49"/>
      <c r="EC56" s="49"/>
    </row>
    <row r="57" spans="3:133" x14ac:dyDescent="0.25">
      <c r="C57" s="46" t="s">
        <v>464</v>
      </c>
      <c r="D57" s="50" t="s">
        <v>37</v>
      </c>
      <c r="E57" s="50"/>
      <c r="F57" s="50"/>
      <c r="G57" s="50"/>
      <c r="H57" s="50"/>
      <c r="I57" s="50"/>
      <c r="J57" s="50"/>
      <c r="K57" s="50"/>
      <c r="L57" s="50"/>
      <c r="M57" s="50"/>
      <c r="N57" s="50" t="s">
        <v>46</v>
      </c>
      <c r="O57" s="51">
        <v>244.94</v>
      </c>
      <c r="P57" s="51">
        <v>253.88</v>
      </c>
      <c r="Q57" s="51">
        <v>294.83</v>
      </c>
      <c r="R57" s="51">
        <v>340.64</v>
      </c>
      <c r="S57" s="51">
        <v>439.54</v>
      </c>
      <c r="T57" s="51">
        <v>483.73</v>
      </c>
      <c r="U57" s="51">
        <v>585.22</v>
      </c>
      <c r="W57" s="46" t="s">
        <v>465</v>
      </c>
      <c r="X57" s="50" t="s">
        <v>37</v>
      </c>
      <c r="Y57" s="50" t="s">
        <v>46</v>
      </c>
      <c r="Z57" s="50"/>
      <c r="AA57" s="50"/>
      <c r="AB57" s="50"/>
      <c r="AC57" s="50"/>
      <c r="AD57" s="50"/>
      <c r="AE57" s="50"/>
      <c r="AF57" s="50"/>
      <c r="AG57" s="50"/>
      <c r="AH57" s="51">
        <v>196.03</v>
      </c>
      <c r="AI57" s="51">
        <v>233.53</v>
      </c>
      <c r="AJ57" s="51">
        <v>259.39</v>
      </c>
      <c r="AK57" s="51">
        <v>272.51</v>
      </c>
      <c r="AL57" s="51">
        <v>351.65</v>
      </c>
      <c r="AM57" s="51">
        <v>386.99</v>
      </c>
      <c r="AN57" s="51">
        <v>468.14</v>
      </c>
      <c r="AP57" s="46" t="s">
        <v>137</v>
      </c>
      <c r="AQ57" s="43"/>
      <c r="AR57" s="43" t="s">
        <v>12</v>
      </c>
      <c r="AS57" s="43"/>
      <c r="AT57" s="43"/>
      <c r="AU57" s="43"/>
      <c r="AV57" s="43"/>
      <c r="AW57" s="43"/>
      <c r="AX57" s="43"/>
      <c r="AY57" s="43"/>
      <c r="AZ57" s="43"/>
      <c r="BA57" s="49" t="s">
        <v>13</v>
      </c>
      <c r="BB57" s="49" t="s">
        <v>14</v>
      </c>
      <c r="BC57" s="49" t="s">
        <v>15</v>
      </c>
      <c r="BD57" s="49" t="s">
        <v>16</v>
      </c>
      <c r="BE57" s="49" t="s">
        <v>17</v>
      </c>
      <c r="BF57" s="49" t="s">
        <v>18</v>
      </c>
      <c r="BG57" s="49" t="s">
        <v>19</v>
      </c>
      <c r="BI57" s="46" t="s">
        <v>466</v>
      </c>
      <c r="BJ57" s="50" t="s">
        <v>49</v>
      </c>
      <c r="BK57" s="50" t="s">
        <v>23</v>
      </c>
      <c r="BL57" s="50"/>
      <c r="BM57" s="50"/>
      <c r="BN57" s="50"/>
      <c r="BO57" s="50"/>
      <c r="BP57" s="50"/>
      <c r="BQ57" s="50"/>
      <c r="BR57" s="50"/>
      <c r="BS57" s="50"/>
      <c r="BT57" s="51">
        <v>141.78</v>
      </c>
      <c r="BU57" s="51">
        <v>158.47999999999999</v>
      </c>
      <c r="BV57" s="51">
        <v>180.8</v>
      </c>
      <c r="BW57" s="51">
        <v>190.69</v>
      </c>
      <c r="BX57" s="51">
        <v>200.88</v>
      </c>
      <c r="BY57" s="51">
        <v>241.53</v>
      </c>
      <c r="BZ57" s="51">
        <v>304.72000000000003</v>
      </c>
      <c r="CB57" s="46" t="s">
        <v>467</v>
      </c>
      <c r="CC57" s="50" t="s">
        <v>37</v>
      </c>
      <c r="CD57" s="50" t="s">
        <v>28</v>
      </c>
      <c r="CE57" s="50"/>
      <c r="CF57" s="50"/>
      <c r="CG57" s="51">
        <v>39.5</v>
      </c>
      <c r="CI57" s="46" t="s">
        <v>468</v>
      </c>
      <c r="CJ57" s="50" t="s">
        <v>37</v>
      </c>
      <c r="CK57" s="50" t="s">
        <v>46</v>
      </c>
      <c r="CL57" s="50"/>
      <c r="CM57" s="50"/>
      <c r="CN57" s="51">
        <v>46.7</v>
      </c>
      <c r="CP57" s="46" t="s">
        <v>469</v>
      </c>
      <c r="CQ57" s="50" t="s">
        <v>37</v>
      </c>
      <c r="CR57" s="50" t="s">
        <v>28</v>
      </c>
      <c r="CS57" s="50"/>
      <c r="CT57" s="50"/>
      <c r="CU57" s="51">
        <v>28.6</v>
      </c>
      <c r="CW57" s="46"/>
      <c r="CX57" s="50"/>
      <c r="CY57" s="50"/>
      <c r="CZ57" s="50"/>
      <c r="DA57" s="50"/>
      <c r="DB57" s="50"/>
      <c r="DC57" s="50"/>
      <c r="DD57" s="50"/>
      <c r="DE57" s="50"/>
      <c r="DF57" s="51"/>
      <c r="DG57" s="51"/>
      <c r="DH57" s="51"/>
      <c r="DI57" s="51"/>
      <c r="DJ57" s="51"/>
      <c r="DK57" s="51"/>
      <c r="DL57" s="51"/>
      <c r="DN57" s="46"/>
      <c r="DO57" s="50"/>
      <c r="DP57" s="50"/>
      <c r="DQ57" s="50"/>
      <c r="DR57" s="50"/>
      <c r="DS57" s="50"/>
      <c r="DT57" s="50"/>
      <c r="DU57" s="50"/>
      <c r="DV57" s="50"/>
      <c r="DW57" s="51"/>
      <c r="DX57" s="51"/>
      <c r="DY57" s="51"/>
      <c r="DZ57" s="51"/>
      <c r="EA57" s="51"/>
      <c r="EB57" s="51"/>
      <c r="EC57" s="51"/>
    </row>
    <row r="58" spans="3:133" x14ac:dyDescent="0.25">
      <c r="C58" s="46" t="s">
        <v>470</v>
      </c>
      <c r="D58" s="50" t="s">
        <v>37</v>
      </c>
      <c r="E58" s="50"/>
      <c r="F58" s="50"/>
      <c r="G58" s="50"/>
      <c r="H58" s="50"/>
      <c r="I58" s="50"/>
      <c r="J58" s="50"/>
      <c r="K58" s="50"/>
      <c r="L58" s="50"/>
      <c r="M58" s="50"/>
      <c r="N58" s="50" t="s">
        <v>48</v>
      </c>
      <c r="O58" s="51">
        <v>255.89</v>
      </c>
      <c r="P58" s="51">
        <v>265.19</v>
      </c>
      <c r="Q58" s="51">
        <v>307.95</v>
      </c>
      <c r="R58" s="51">
        <v>355.82</v>
      </c>
      <c r="S58" s="51">
        <v>459.2</v>
      </c>
      <c r="T58" s="51">
        <v>505.28</v>
      </c>
      <c r="U58" s="51">
        <v>611.30999999999995</v>
      </c>
      <c r="W58" s="46" t="s">
        <v>471</v>
      </c>
      <c r="X58" s="50" t="s">
        <v>37</v>
      </c>
      <c r="Y58" s="50" t="s">
        <v>48</v>
      </c>
      <c r="Z58" s="50"/>
      <c r="AA58" s="50"/>
      <c r="AB58" s="50"/>
      <c r="AC58" s="50"/>
      <c r="AD58" s="50"/>
      <c r="AE58" s="50"/>
      <c r="AF58" s="50"/>
      <c r="AG58" s="50"/>
      <c r="AH58" s="51">
        <v>204.74</v>
      </c>
      <c r="AI58" s="51">
        <v>243.99</v>
      </c>
      <c r="AJ58" s="51">
        <v>270.99</v>
      </c>
      <c r="AK58" s="51">
        <v>284.68</v>
      </c>
      <c r="AL58" s="51">
        <v>367.32</v>
      </c>
      <c r="AM58" s="51">
        <v>404.19</v>
      </c>
      <c r="AN58" s="51">
        <v>489.06</v>
      </c>
      <c r="AP58" s="46" t="s">
        <v>472</v>
      </c>
      <c r="AQ58" s="50" t="s">
        <v>53</v>
      </c>
      <c r="AR58" s="50" t="s">
        <v>22</v>
      </c>
      <c r="AS58" s="50"/>
      <c r="AT58" s="50"/>
      <c r="AU58" s="50"/>
      <c r="AV58" s="50"/>
      <c r="AW58" s="50"/>
      <c r="AX58" s="50"/>
      <c r="AY58" s="50"/>
      <c r="AZ58" s="50"/>
      <c r="BA58" s="51">
        <v>114.79</v>
      </c>
      <c r="BB58" s="51">
        <v>140.25</v>
      </c>
      <c r="BC58" s="51">
        <v>151.84</v>
      </c>
      <c r="BD58" s="51">
        <v>159.52000000000001</v>
      </c>
      <c r="BE58" s="51">
        <v>167.7</v>
      </c>
      <c r="BF58" s="51">
        <v>205.91</v>
      </c>
      <c r="BG58" s="51">
        <v>274.04000000000002</v>
      </c>
      <c r="BI58" s="46" t="s">
        <v>473</v>
      </c>
      <c r="BJ58" s="50" t="s">
        <v>49</v>
      </c>
      <c r="BK58" s="50" t="s">
        <v>29</v>
      </c>
      <c r="BL58" s="50"/>
      <c r="BM58" s="50"/>
      <c r="BN58" s="50"/>
      <c r="BO58" s="50"/>
      <c r="BP58" s="50"/>
      <c r="BQ58" s="50"/>
      <c r="BR58" s="50"/>
      <c r="BS58" s="50"/>
      <c r="BT58" s="51">
        <v>146.32</v>
      </c>
      <c r="BU58" s="51">
        <v>163.34</v>
      </c>
      <c r="BV58" s="51">
        <v>192.62</v>
      </c>
      <c r="BW58" s="51">
        <v>202.5</v>
      </c>
      <c r="BX58" s="51">
        <v>232.9</v>
      </c>
      <c r="BY58" s="51">
        <v>273.55</v>
      </c>
      <c r="BZ58" s="51">
        <v>350.61</v>
      </c>
      <c r="CB58" s="46" t="s">
        <v>474</v>
      </c>
      <c r="CC58" s="50" t="s">
        <v>37</v>
      </c>
      <c r="CD58" s="50" t="s">
        <v>34</v>
      </c>
      <c r="CE58" s="50"/>
      <c r="CF58" s="50"/>
      <c r="CG58" s="51">
        <v>43.300000000000004</v>
      </c>
      <c r="CI58" s="46" t="s">
        <v>475</v>
      </c>
      <c r="CJ58" s="50" t="s">
        <v>37</v>
      </c>
      <c r="CK58" s="50" t="s">
        <v>48</v>
      </c>
      <c r="CL58" s="50"/>
      <c r="CM58" s="50"/>
      <c r="CN58" s="51">
        <v>50</v>
      </c>
      <c r="CP58" s="46" t="s">
        <v>476</v>
      </c>
      <c r="CQ58" s="50" t="s">
        <v>37</v>
      </c>
      <c r="CR58" s="50" t="s">
        <v>34</v>
      </c>
      <c r="CS58" s="50"/>
      <c r="CT58" s="50"/>
      <c r="CU58" s="51">
        <v>31.6</v>
      </c>
      <c r="CW58" s="46"/>
      <c r="CX58" s="50"/>
      <c r="CY58" s="50"/>
      <c r="CZ58" s="50"/>
      <c r="DA58" s="50"/>
      <c r="DB58" s="50"/>
      <c r="DC58" s="50"/>
      <c r="DD58" s="50"/>
      <c r="DE58" s="50"/>
      <c r="DF58" s="51"/>
      <c r="DG58" s="51"/>
      <c r="DH58" s="51"/>
      <c r="DI58" s="51"/>
      <c r="DJ58" s="51"/>
      <c r="DK58" s="51"/>
      <c r="DL58" s="51"/>
      <c r="DN58" s="46"/>
      <c r="DO58" s="50"/>
      <c r="DP58" s="50"/>
      <c r="DQ58" s="50"/>
      <c r="DR58" s="50"/>
      <c r="DS58" s="50"/>
      <c r="DT58" s="50"/>
      <c r="DU58" s="50"/>
      <c r="DV58" s="50"/>
      <c r="DW58" s="51"/>
      <c r="DX58" s="51"/>
      <c r="DY58" s="51"/>
      <c r="DZ58" s="51"/>
      <c r="EA58" s="51"/>
      <c r="EB58" s="51"/>
      <c r="EC58" s="51"/>
    </row>
    <row r="59" spans="3:133" x14ac:dyDescent="0.25">
      <c r="C59" s="46" t="s">
        <v>477</v>
      </c>
      <c r="D59" s="50" t="s">
        <v>37</v>
      </c>
      <c r="E59" s="50"/>
      <c r="F59" s="50"/>
      <c r="G59" s="50"/>
      <c r="H59" s="50"/>
      <c r="I59" s="50"/>
      <c r="J59" s="50"/>
      <c r="K59" s="50"/>
      <c r="L59" s="50"/>
      <c r="M59" s="50"/>
      <c r="N59" s="50" t="s">
        <v>50</v>
      </c>
      <c r="O59" s="51">
        <v>276.77999999999997</v>
      </c>
      <c r="P59" s="51">
        <v>289.89</v>
      </c>
      <c r="Q59" s="51">
        <v>334.53</v>
      </c>
      <c r="R59" s="51">
        <v>384.34</v>
      </c>
      <c r="S59" s="51">
        <v>496.26</v>
      </c>
      <c r="T59" s="51">
        <v>546.15</v>
      </c>
      <c r="U59" s="51">
        <v>660.76</v>
      </c>
      <c r="W59" s="46" t="s">
        <v>478</v>
      </c>
      <c r="X59" s="50" t="s">
        <v>37</v>
      </c>
      <c r="Y59" s="50" t="s">
        <v>50</v>
      </c>
      <c r="Z59" s="50"/>
      <c r="AA59" s="50"/>
      <c r="AB59" s="50"/>
      <c r="AC59" s="50"/>
      <c r="AD59" s="50"/>
      <c r="AE59" s="50"/>
      <c r="AF59" s="50"/>
      <c r="AG59" s="50"/>
      <c r="AH59" s="51">
        <v>219.97</v>
      </c>
      <c r="AI59" s="51">
        <v>262.05</v>
      </c>
      <c r="AJ59" s="51">
        <v>290.93</v>
      </c>
      <c r="AK59" s="51">
        <v>306.51</v>
      </c>
      <c r="AL59" s="51">
        <v>393.95</v>
      </c>
      <c r="AM59" s="51">
        <v>433.64</v>
      </c>
      <c r="AN59" s="51">
        <v>525.13</v>
      </c>
      <c r="AP59" s="46" t="s">
        <v>479</v>
      </c>
      <c r="AQ59" s="50" t="s">
        <v>53</v>
      </c>
      <c r="AR59" s="50" t="s">
        <v>28</v>
      </c>
      <c r="AS59" s="50"/>
      <c r="AT59" s="50"/>
      <c r="AU59" s="50"/>
      <c r="AV59" s="50"/>
      <c r="AW59" s="50"/>
      <c r="AX59" s="50"/>
      <c r="AY59" s="50"/>
      <c r="AZ59" s="50"/>
      <c r="BA59" s="51">
        <v>121.7</v>
      </c>
      <c r="BB59" s="51">
        <v>148.21</v>
      </c>
      <c r="BC59" s="51">
        <v>161.13</v>
      </c>
      <c r="BD59" s="51">
        <v>169.22</v>
      </c>
      <c r="BE59" s="51">
        <v>177.98</v>
      </c>
      <c r="BF59" s="51">
        <v>218.44</v>
      </c>
      <c r="BG59" s="51">
        <v>290.74</v>
      </c>
      <c r="BI59" s="46" t="s">
        <v>480</v>
      </c>
      <c r="BJ59" s="50" t="s">
        <v>49</v>
      </c>
      <c r="BK59" s="50" t="s">
        <v>35</v>
      </c>
      <c r="BL59" s="50"/>
      <c r="BM59" s="50"/>
      <c r="BN59" s="50"/>
      <c r="BO59" s="50"/>
      <c r="BP59" s="50"/>
      <c r="BQ59" s="50"/>
      <c r="BR59" s="50"/>
      <c r="BS59" s="50"/>
      <c r="BT59" s="51">
        <v>155.52000000000001</v>
      </c>
      <c r="BU59" s="51">
        <v>173.21</v>
      </c>
      <c r="BV59" s="51">
        <v>216.06</v>
      </c>
      <c r="BW59" s="51">
        <v>225.94</v>
      </c>
      <c r="BX59" s="51">
        <v>296.81</v>
      </c>
      <c r="BY59" s="51">
        <v>337.5</v>
      </c>
      <c r="BZ59" s="51">
        <v>442.18</v>
      </c>
      <c r="CB59" s="46" t="s">
        <v>481</v>
      </c>
      <c r="CC59" s="50" t="s">
        <v>37</v>
      </c>
      <c r="CD59" s="50" t="s">
        <v>38</v>
      </c>
      <c r="CE59" s="50"/>
      <c r="CF59" s="50"/>
      <c r="CG59" s="51">
        <v>47</v>
      </c>
      <c r="CI59" s="46" t="s">
        <v>482</v>
      </c>
      <c r="CJ59" s="50" t="s">
        <v>37</v>
      </c>
      <c r="CK59" s="50" t="s">
        <v>50</v>
      </c>
      <c r="CL59" s="50"/>
      <c r="CM59" s="50"/>
      <c r="CN59" s="51">
        <v>53.2</v>
      </c>
      <c r="CP59" s="46" t="s">
        <v>483</v>
      </c>
      <c r="CQ59" s="50" t="s">
        <v>37</v>
      </c>
      <c r="CR59" s="50" t="s">
        <v>38</v>
      </c>
      <c r="CS59" s="50"/>
      <c r="CT59" s="50"/>
      <c r="CU59" s="51">
        <v>34.800000000000004</v>
      </c>
      <c r="CW59" s="46"/>
      <c r="CX59" s="50"/>
      <c r="CY59" s="50"/>
      <c r="CZ59" s="50"/>
      <c r="DA59" s="50"/>
      <c r="DB59" s="50"/>
      <c r="DC59" s="50"/>
      <c r="DD59" s="50"/>
      <c r="DE59" s="50"/>
      <c r="DF59" s="51"/>
      <c r="DG59" s="51"/>
      <c r="DH59" s="51"/>
      <c r="DI59" s="51"/>
      <c r="DJ59" s="51"/>
      <c r="DK59" s="51"/>
      <c r="DL59" s="51"/>
      <c r="DN59" s="46"/>
      <c r="DO59" s="50"/>
      <c r="DP59" s="50"/>
      <c r="DQ59" s="50"/>
      <c r="DR59" s="50"/>
      <c r="DS59" s="50"/>
      <c r="DT59" s="50"/>
      <c r="DU59" s="50"/>
      <c r="DV59" s="50"/>
      <c r="DW59" s="51"/>
      <c r="DX59" s="51"/>
      <c r="DY59" s="51"/>
      <c r="DZ59" s="51"/>
      <c r="EA59" s="51"/>
      <c r="EB59" s="51"/>
      <c r="EC59" s="51"/>
    </row>
    <row r="60" spans="3:133" x14ac:dyDescent="0.25">
      <c r="C60" s="46" t="s">
        <v>484</v>
      </c>
      <c r="D60" s="50" t="s">
        <v>37</v>
      </c>
      <c r="E60" s="50"/>
      <c r="F60" s="50"/>
      <c r="G60" s="50"/>
      <c r="H60" s="50"/>
      <c r="I60" s="50"/>
      <c r="J60" s="50"/>
      <c r="K60" s="50"/>
      <c r="L60" s="50"/>
      <c r="M60" s="50"/>
      <c r="N60" s="50" t="s">
        <v>52</v>
      </c>
      <c r="O60" s="51">
        <v>297.66000000000003</v>
      </c>
      <c r="P60" s="51">
        <v>314.58999999999997</v>
      </c>
      <c r="Q60" s="51">
        <v>361.17</v>
      </c>
      <c r="R60" s="51">
        <v>412.85</v>
      </c>
      <c r="S60" s="51">
        <v>533.30999999999995</v>
      </c>
      <c r="T60" s="51">
        <v>587.02</v>
      </c>
      <c r="U60" s="51">
        <v>710.16</v>
      </c>
      <c r="W60" s="46" t="s">
        <v>485</v>
      </c>
      <c r="X60" s="50" t="s">
        <v>37</v>
      </c>
      <c r="Y60" s="50" t="s">
        <v>52</v>
      </c>
      <c r="Z60" s="50"/>
      <c r="AA60" s="50"/>
      <c r="AB60" s="50"/>
      <c r="AC60" s="50"/>
      <c r="AD60" s="50"/>
      <c r="AE60" s="50"/>
      <c r="AF60" s="50"/>
      <c r="AG60" s="50"/>
      <c r="AH60" s="51">
        <v>235.14</v>
      </c>
      <c r="AI60" s="51">
        <v>280.10000000000002</v>
      </c>
      <c r="AJ60" s="51">
        <v>310.91000000000003</v>
      </c>
      <c r="AK60" s="51">
        <v>328.38</v>
      </c>
      <c r="AL60" s="51">
        <v>420.54</v>
      </c>
      <c r="AM60" s="51">
        <v>463.11</v>
      </c>
      <c r="AN60" s="51">
        <v>561.24</v>
      </c>
      <c r="AP60" s="46" t="s">
        <v>486</v>
      </c>
      <c r="AQ60" s="50" t="s">
        <v>53</v>
      </c>
      <c r="AR60" s="50" t="s">
        <v>34</v>
      </c>
      <c r="AS60" s="50"/>
      <c r="AT60" s="50"/>
      <c r="AU60" s="50"/>
      <c r="AV60" s="50"/>
      <c r="AW60" s="50"/>
      <c r="AX60" s="50"/>
      <c r="AY60" s="50"/>
      <c r="AZ60" s="50"/>
      <c r="BA60" s="51">
        <v>128.76</v>
      </c>
      <c r="BB60" s="51">
        <v>156.19999999999999</v>
      </c>
      <c r="BC60" s="51">
        <v>170.34</v>
      </c>
      <c r="BD60" s="51">
        <v>178.92</v>
      </c>
      <c r="BE60" s="51">
        <v>188.22</v>
      </c>
      <c r="BF60" s="51">
        <v>230.97</v>
      </c>
      <c r="BG60" s="51">
        <v>307.45</v>
      </c>
      <c r="BI60" s="46" t="s">
        <v>487</v>
      </c>
      <c r="BJ60" s="50" t="s">
        <v>49</v>
      </c>
      <c r="BK60" s="50" t="s">
        <v>39</v>
      </c>
      <c r="BL60" s="50"/>
      <c r="BM60" s="50"/>
      <c r="BN60" s="50"/>
      <c r="BO60" s="50"/>
      <c r="BP60" s="50"/>
      <c r="BQ60" s="50"/>
      <c r="BR60" s="50"/>
      <c r="BS60" s="50"/>
      <c r="BT60" s="51">
        <v>166.75</v>
      </c>
      <c r="BU60" s="51">
        <v>184.31</v>
      </c>
      <c r="BV60" s="51">
        <v>241.79</v>
      </c>
      <c r="BW60" s="51">
        <v>251.68</v>
      </c>
      <c r="BX60" s="51">
        <v>363.82</v>
      </c>
      <c r="BY60" s="51">
        <v>404.5</v>
      </c>
      <c r="BZ60" s="51">
        <v>537.12</v>
      </c>
      <c r="CB60" s="46" t="s">
        <v>488</v>
      </c>
      <c r="CC60" s="50" t="s">
        <v>37</v>
      </c>
      <c r="CD60" s="50" t="s">
        <v>42</v>
      </c>
      <c r="CE60" s="50"/>
      <c r="CF60" s="50"/>
      <c r="CG60" s="51">
        <v>50.800000000000004</v>
      </c>
      <c r="CI60" s="46" t="s">
        <v>489</v>
      </c>
      <c r="CJ60" s="50" t="s">
        <v>37</v>
      </c>
      <c r="CK60" s="50" t="s">
        <v>52</v>
      </c>
      <c r="CL60" s="50"/>
      <c r="CM60" s="50"/>
      <c r="CN60" s="51">
        <v>56.5</v>
      </c>
      <c r="CP60" s="46" t="s">
        <v>490</v>
      </c>
      <c r="CQ60" s="50" t="s">
        <v>37</v>
      </c>
      <c r="CR60" s="50" t="s">
        <v>42</v>
      </c>
      <c r="CS60" s="50"/>
      <c r="CT60" s="50"/>
      <c r="CU60" s="51">
        <v>37.9</v>
      </c>
      <c r="CW60" s="46"/>
      <c r="CX60" s="50"/>
      <c r="CY60" s="50"/>
      <c r="CZ60" s="50"/>
      <c r="DA60" s="50"/>
      <c r="DB60" s="50"/>
      <c r="DC60" s="50"/>
      <c r="DD60" s="50"/>
      <c r="DE60" s="50"/>
      <c r="DF60" s="51"/>
      <c r="DG60" s="51"/>
      <c r="DH60" s="51"/>
      <c r="DI60" s="51"/>
      <c r="DJ60" s="51"/>
      <c r="DK60" s="51"/>
      <c r="DL60" s="51"/>
      <c r="DN60" s="46"/>
      <c r="DO60" s="50"/>
      <c r="DP60" s="50"/>
      <c r="DQ60" s="50"/>
      <c r="DR60" s="50"/>
      <c r="DS60" s="50"/>
      <c r="DT60" s="50"/>
      <c r="DU60" s="50"/>
      <c r="DV60" s="50"/>
      <c r="DW60" s="51"/>
      <c r="DX60" s="51"/>
      <c r="DY60" s="51"/>
      <c r="DZ60" s="51"/>
      <c r="EA60" s="51"/>
      <c r="EB60" s="51"/>
      <c r="EC60" s="51"/>
    </row>
    <row r="61" spans="3:133" x14ac:dyDescent="0.25">
      <c r="C61" s="46" t="s">
        <v>491</v>
      </c>
      <c r="D61" s="50" t="s">
        <v>37</v>
      </c>
      <c r="E61" s="50"/>
      <c r="F61" s="50"/>
      <c r="G61" s="50"/>
      <c r="H61" s="50"/>
      <c r="I61" s="50"/>
      <c r="J61" s="50"/>
      <c r="K61" s="50"/>
      <c r="L61" s="50"/>
      <c r="M61" s="50"/>
      <c r="N61" s="50" t="s">
        <v>54</v>
      </c>
      <c r="O61" s="51">
        <v>20.88</v>
      </c>
      <c r="P61" s="51">
        <v>24.7</v>
      </c>
      <c r="Q61" s="51">
        <v>26.59</v>
      </c>
      <c r="R61" s="51">
        <v>28.52</v>
      </c>
      <c r="S61" s="51">
        <v>37.049999999999997</v>
      </c>
      <c r="T61" s="51">
        <v>40.869999999999997</v>
      </c>
      <c r="U61" s="51">
        <v>49.4</v>
      </c>
      <c r="W61" s="46" t="s">
        <v>492</v>
      </c>
      <c r="X61" s="50" t="s">
        <v>37</v>
      </c>
      <c r="Y61" s="50" t="s">
        <v>54</v>
      </c>
      <c r="Z61" s="50"/>
      <c r="AA61" s="50"/>
      <c r="AB61" s="50"/>
      <c r="AC61" s="50"/>
      <c r="AD61" s="50"/>
      <c r="AE61" s="50"/>
      <c r="AF61" s="50"/>
      <c r="AG61" s="50"/>
      <c r="AH61" s="51">
        <v>15.22</v>
      </c>
      <c r="AI61" s="51">
        <v>18.05</v>
      </c>
      <c r="AJ61" s="51">
        <v>19.940000000000001</v>
      </c>
      <c r="AK61" s="51">
        <v>21.87</v>
      </c>
      <c r="AL61" s="51">
        <v>26.59</v>
      </c>
      <c r="AM61" s="51">
        <v>29.46</v>
      </c>
      <c r="AN61" s="51">
        <v>36.11</v>
      </c>
      <c r="AP61" s="46" t="s">
        <v>493</v>
      </c>
      <c r="AQ61" s="50" t="s">
        <v>53</v>
      </c>
      <c r="AR61" s="50" t="s">
        <v>38</v>
      </c>
      <c r="AS61" s="50"/>
      <c r="AT61" s="50"/>
      <c r="AU61" s="50"/>
      <c r="AV61" s="50"/>
      <c r="AW61" s="50"/>
      <c r="AX61" s="50"/>
      <c r="AY61" s="50"/>
      <c r="AZ61" s="50"/>
      <c r="BA61" s="51">
        <v>150.99</v>
      </c>
      <c r="BB61" s="51">
        <v>185.3</v>
      </c>
      <c r="BC61" s="51">
        <v>194.78</v>
      </c>
      <c r="BD61" s="51">
        <v>198.28</v>
      </c>
      <c r="BE61" s="51">
        <v>218.54</v>
      </c>
      <c r="BF61" s="51">
        <v>272.2</v>
      </c>
      <c r="BG61" s="51">
        <v>324.29000000000002</v>
      </c>
      <c r="BI61" s="46" t="s">
        <v>494</v>
      </c>
      <c r="BJ61" s="50" t="s">
        <v>49</v>
      </c>
      <c r="BK61" s="50" t="s">
        <v>38</v>
      </c>
      <c r="BL61" s="50"/>
      <c r="BM61" s="50"/>
      <c r="BN61" s="50"/>
      <c r="BO61" s="50"/>
      <c r="BP61" s="50"/>
      <c r="BQ61" s="50"/>
      <c r="BR61" s="50"/>
      <c r="BS61" s="50"/>
      <c r="BT61" s="51">
        <v>175.96</v>
      </c>
      <c r="BU61" s="51">
        <v>194.1</v>
      </c>
      <c r="BV61" s="51">
        <v>265.29000000000002</v>
      </c>
      <c r="BW61" s="51">
        <v>275.16000000000003</v>
      </c>
      <c r="BX61" s="51">
        <v>427.76</v>
      </c>
      <c r="BY61" s="51">
        <v>468.41</v>
      </c>
      <c r="BZ61" s="51">
        <v>628.74</v>
      </c>
      <c r="CB61" s="46" t="s">
        <v>495</v>
      </c>
      <c r="CC61" s="50" t="s">
        <v>37</v>
      </c>
      <c r="CD61" s="50" t="s">
        <v>44</v>
      </c>
      <c r="CE61" s="50"/>
      <c r="CF61" s="50"/>
      <c r="CG61" s="51">
        <v>54.6</v>
      </c>
      <c r="CI61" s="46" t="s">
        <v>496</v>
      </c>
      <c r="CJ61" s="50" t="s">
        <v>37</v>
      </c>
      <c r="CK61" s="50" t="s">
        <v>54</v>
      </c>
      <c r="CL61" s="50"/>
      <c r="CM61" s="50"/>
      <c r="CN61" s="51">
        <v>3.3000000000000003</v>
      </c>
      <c r="CP61" s="46" t="s">
        <v>497</v>
      </c>
      <c r="CQ61" s="50" t="s">
        <v>37</v>
      </c>
      <c r="CR61" s="50" t="s">
        <v>44</v>
      </c>
      <c r="CS61" s="50"/>
      <c r="CT61" s="50"/>
      <c r="CU61" s="51">
        <v>41</v>
      </c>
      <c r="CW61" s="46"/>
      <c r="CX61" s="50"/>
      <c r="CY61" s="50"/>
      <c r="CZ61" s="50"/>
      <c r="DA61" s="50"/>
      <c r="DB61" s="50"/>
      <c r="DC61" s="50"/>
      <c r="DD61" s="50"/>
      <c r="DE61" s="50"/>
      <c r="DF61" s="51"/>
      <c r="DG61" s="51"/>
      <c r="DH61" s="51"/>
      <c r="DI61" s="51"/>
      <c r="DJ61" s="51"/>
      <c r="DK61" s="51"/>
      <c r="DL61" s="51"/>
      <c r="DN61" s="46"/>
      <c r="DO61" s="43"/>
      <c r="DP61" s="43"/>
      <c r="DQ61" s="43"/>
      <c r="DR61" s="43"/>
      <c r="DS61" s="43"/>
      <c r="DT61" s="43"/>
      <c r="DU61" s="43"/>
      <c r="DV61" s="43"/>
      <c r="DW61" s="49"/>
      <c r="DX61" s="49"/>
      <c r="DY61" s="49"/>
      <c r="DZ61" s="49"/>
      <c r="EA61" s="49"/>
      <c r="EB61" s="49"/>
      <c r="EC61" s="49"/>
    </row>
    <row r="62" spans="3:133" x14ac:dyDescent="0.25">
      <c r="C62" s="46" t="s">
        <v>191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 t="s">
        <v>12</v>
      </c>
      <c r="O62" s="49" t="s">
        <v>13</v>
      </c>
      <c r="P62" s="49" t="s">
        <v>14</v>
      </c>
      <c r="Q62" s="49" t="s">
        <v>15</v>
      </c>
      <c r="R62" s="49" t="s">
        <v>16</v>
      </c>
      <c r="S62" s="49" t="s">
        <v>17</v>
      </c>
      <c r="T62" s="49" t="s">
        <v>18</v>
      </c>
      <c r="U62" s="49" t="s">
        <v>19</v>
      </c>
      <c r="W62" s="46" t="s">
        <v>192</v>
      </c>
      <c r="X62" s="43"/>
      <c r="Y62" s="43" t="s">
        <v>12</v>
      </c>
      <c r="Z62" s="43"/>
      <c r="AA62" s="43"/>
      <c r="AB62" s="43"/>
      <c r="AC62" s="43"/>
      <c r="AD62" s="43"/>
      <c r="AE62" s="43"/>
      <c r="AF62" s="43"/>
      <c r="AG62" s="43"/>
      <c r="AH62" s="49" t="s">
        <v>13</v>
      </c>
      <c r="AI62" s="49" t="s">
        <v>14</v>
      </c>
      <c r="AJ62" s="49" t="s">
        <v>15</v>
      </c>
      <c r="AK62" s="49" t="s">
        <v>16</v>
      </c>
      <c r="AL62" s="49" t="s">
        <v>17</v>
      </c>
      <c r="AM62" s="49" t="s">
        <v>18</v>
      </c>
      <c r="AN62" s="49" t="s">
        <v>19</v>
      </c>
      <c r="AP62" s="46" t="s">
        <v>137</v>
      </c>
      <c r="AQ62" s="43"/>
      <c r="AR62" s="43" t="s">
        <v>12</v>
      </c>
      <c r="AS62" s="43"/>
      <c r="AT62" s="43"/>
      <c r="AU62" s="43"/>
      <c r="AV62" s="43"/>
      <c r="AW62" s="43"/>
      <c r="AX62" s="43"/>
      <c r="AY62" s="43"/>
      <c r="AZ62" s="43"/>
      <c r="BA62" s="49" t="s">
        <v>13</v>
      </c>
      <c r="BB62" s="49" t="s">
        <v>14</v>
      </c>
      <c r="BC62" s="49" t="s">
        <v>15</v>
      </c>
      <c r="BD62" s="49" t="s">
        <v>16</v>
      </c>
      <c r="BE62" s="49" t="s">
        <v>17</v>
      </c>
      <c r="BF62" s="49" t="s">
        <v>18</v>
      </c>
      <c r="BG62" s="49" t="s">
        <v>19</v>
      </c>
      <c r="BI62" s="46" t="s">
        <v>147</v>
      </c>
      <c r="BJ62" s="43"/>
      <c r="BK62" s="43" t="s">
        <v>12</v>
      </c>
      <c r="BL62" s="43"/>
      <c r="BM62" s="43"/>
      <c r="BN62" s="43"/>
      <c r="BO62" s="43"/>
      <c r="BP62" s="43"/>
      <c r="BQ62" s="43"/>
      <c r="BR62" s="43"/>
      <c r="BS62" s="43"/>
      <c r="BT62" s="49" t="s">
        <v>13</v>
      </c>
      <c r="BU62" s="49" t="s">
        <v>14</v>
      </c>
      <c r="BV62" s="49" t="s">
        <v>15</v>
      </c>
      <c r="BW62" s="49" t="s">
        <v>16</v>
      </c>
      <c r="BX62" s="49" t="s">
        <v>17</v>
      </c>
      <c r="BY62" s="49" t="s">
        <v>18</v>
      </c>
      <c r="BZ62" s="49" t="s">
        <v>19</v>
      </c>
      <c r="CB62" s="46" t="s">
        <v>498</v>
      </c>
      <c r="CC62" s="50" t="s">
        <v>37</v>
      </c>
      <c r="CD62" s="50" t="s">
        <v>46</v>
      </c>
      <c r="CE62" s="50"/>
      <c r="CF62" s="50"/>
      <c r="CG62" s="51">
        <v>58.300000000000004</v>
      </c>
      <c r="CI62" s="46" t="s">
        <v>195</v>
      </c>
      <c r="CJ62" s="43"/>
      <c r="CK62" s="43" t="s">
        <v>12</v>
      </c>
      <c r="CL62" s="43"/>
      <c r="CM62" s="43"/>
      <c r="CN62" s="49" t="s">
        <v>20</v>
      </c>
      <c r="CP62" s="46" t="s">
        <v>499</v>
      </c>
      <c r="CQ62" s="50" t="s">
        <v>37</v>
      </c>
      <c r="CR62" s="50" t="s">
        <v>46</v>
      </c>
      <c r="CS62" s="50"/>
      <c r="CT62" s="50"/>
      <c r="CU62" s="51">
        <v>44.1</v>
      </c>
      <c r="CW62" s="46"/>
      <c r="CX62" s="43"/>
      <c r="CY62" s="43"/>
      <c r="CZ62" s="43"/>
      <c r="DA62" s="43"/>
      <c r="DB62" s="43"/>
      <c r="DC62" s="43"/>
      <c r="DD62" s="43"/>
      <c r="DE62" s="43"/>
      <c r="DF62" s="49"/>
      <c r="DG62" s="49"/>
      <c r="DH62" s="49"/>
      <c r="DI62" s="49"/>
      <c r="DJ62" s="49"/>
      <c r="DK62" s="49"/>
      <c r="DL62" s="49"/>
      <c r="DN62" s="46"/>
      <c r="DO62" s="50"/>
      <c r="DP62" s="50"/>
      <c r="DQ62" s="50"/>
      <c r="DR62" s="50"/>
      <c r="DS62" s="50"/>
      <c r="DT62" s="50"/>
      <c r="DU62" s="50"/>
      <c r="DV62" s="50"/>
      <c r="DW62" s="51"/>
      <c r="DX62" s="51"/>
      <c r="DY62" s="51"/>
      <c r="DZ62" s="51"/>
      <c r="EA62" s="51"/>
      <c r="EB62" s="51"/>
      <c r="EC62" s="51"/>
    </row>
    <row r="63" spans="3:133" x14ac:dyDescent="0.25">
      <c r="C63" s="46" t="s">
        <v>500</v>
      </c>
      <c r="D63" s="50" t="s">
        <v>41</v>
      </c>
      <c r="E63" s="50"/>
      <c r="F63" s="50"/>
      <c r="G63" s="50"/>
      <c r="H63" s="50"/>
      <c r="I63" s="50"/>
      <c r="J63" s="50"/>
      <c r="K63" s="50"/>
      <c r="L63" s="50"/>
      <c r="M63" s="50"/>
      <c r="N63" s="50" t="s">
        <v>22</v>
      </c>
      <c r="O63" s="51">
        <v>179.19</v>
      </c>
      <c r="P63" s="51">
        <v>185.75</v>
      </c>
      <c r="Q63" s="51">
        <v>215.7</v>
      </c>
      <c r="R63" s="51">
        <v>249.2</v>
      </c>
      <c r="S63" s="51">
        <v>321.64</v>
      </c>
      <c r="T63" s="51">
        <v>353.85</v>
      </c>
      <c r="U63" s="51">
        <v>428.13</v>
      </c>
      <c r="W63" s="46" t="s">
        <v>501</v>
      </c>
      <c r="X63" s="50" t="s">
        <v>41</v>
      </c>
      <c r="Y63" s="50" t="s">
        <v>22</v>
      </c>
      <c r="Z63" s="50"/>
      <c r="AA63" s="50"/>
      <c r="AB63" s="50"/>
      <c r="AC63" s="50"/>
      <c r="AD63" s="50"/>
      <c r="AE63" s="50"/>
      <c r="AF63" s="50"/>
      <c r="AG63" s="50"/>
      <c r="AH63" s="51">
        <v>143.4</v>
      </c>
      <c r="AI63" s="51">
        <v>170.83</v>
      </c>
      <c r="AJ63" s="51">
        <v>189.83</v>
      </c>
      <c r="AK63" s="51">
        <v>199.35</v>
      </c>
      <c r="AL63" s="51">
        <v>257.29000000000002</v>
      </c>
      <c r="AM63" s="51">
        <v>283.14999999999998</v>
      </c>
      <c r="AN63" s="51">
        <v>342.52</v>
      </c>
      <c r="AP63" s="46" t="s">
        <v>502</v>
      </c>
      <c r="AQ63" s="50" t="s">
        <v>55</v>
      </c>
      <c r="AR63" s="50" t="s">
        <v>22</v>
      </c>
      <c r="AS63" s="50"/>
      <c r="AT63" s="50"/>
      <c r="AU63" s="50"/>
      <c r="AV63" s="50"/>
      <c r="AW63" s="50"/>
      <c r="AX63" s="50"/>
      <c r="AY63" s="50"/>
      <c r="AZ63" s="50"/>
      <c r="BA63" s="51">
        <v>114.79</v>
      </c>
      <c r="BB63" s="51">
        <v>140.25</v>
      </c>
      <c r="BC63" s="51">
        <v>151.84</v>
      </c>
      <c r="BD63" s="51">
        <v>159.52000000000001</v>
      </c>
      <c r="BE63" s="51">
        <v>167.7</v>
      </c>
      <c r="BF63" s="51">
        <v>205.91</v>
      </c>
      <c r="BG63" s="51">
        <v>274.04000000000002</v>
      </c>
      <c r="BI63" s="46" t="s">
        <v>503</v>
      </c>
      <c r="BJ63" s="50" t="s">
        <v>51</v>
      </c>
      <c r="BK63" s="50" t="s">
        <v>23</v>
      </c>
      <c r="BL63" s="50"/>
      <c r="BM63" s="50"/>
      <c r="BN63" s="50"/>
      <c r="BO63" s="50"/>
      <c r="BP63" s="50"/>
      <c r="BQ63" s="50"/>
      <c r="BR63" s="50"/>
      <c r="BS63" s="50"/>
      <c r="BT63" s="51">
        <v>141.78</v>
      </c>
      <c r="BU63" s="51">
        <v>158.47999999999999</v>
      </c>
      <c r="BV63" s="51">
        <v>180.8</v>
      </c>
      <c r="BW63" s="51">
        <v>190.69</v>
      </c>
      <c r="BX63" s="51">
        <v>200.88</v>
      </c>
      <c r="BY63" s="51">
        <v>241.53</v>
      </c>
      <c r="BZ63" s="51">
        <v>304.72000000000003</v>
      </c>
      <c r="CB63" s="46" t="s">
        <v>504</v>
      </c>
      <c r="CC63" s="50" t="s">
        <v>37</v>
      </c>
      <c r="CD63" s="50" t="s">
        <v>48</v>
      </c>
      <c r="CE63" s="50"/>
      <c r="CF63" s="50"/>
      <c r="CG63" s="51">
        <v>62</v>
      </c>
      <c r="CI63" s="46" t="s">
        <v>505</v>
      </c>
      <c r="CJ63" s="50" t="s">
        <v>41</v>
      </c>
      <c r="CK63" s="50" t="s">
        <v>22</v>
      </c>
      <c r="CL63" s="50"/>
      <c r="CM63" s="50"/>
      <c r="CN63" s="51">
        <v>26.5</v>
      </c>
      <c r="CP63" s="46" t="s">
        <v>506</v>
      </c>
      <c r="CQ63" s="50" t="s">
        <v>37</v>
      </c>
      <c r="CR63" s="50" t="s">
        <v>48</v>
      </c>
      <c r="CS63" s="50"/>
      <c r="CT63" s="50"/>
      <c r="CU63" s="51">
        <v>47.300000000000004</v>
      </c>
      <c r="CW63" s="46"/>
      <c r="CX63" s="50"/>
      <c r="CY63" s="50"/>
      <c r="CZ63" s="50"/>
      <c r="DA63" s="50"/>
      <c r="DB63" s="50"/>
      <c r="DC63" s="50"/>
      <c r="DD63" s="50"/>
      <c r="DE63" s="50"/>
      <c r="DF63" s="51"/>
      <c r="DG63" s="51"/>
      <c r="DH63" s="51"/>
      <c r="DI63" s="51"/>
      <c r="DJ63" s="51"/>
      <c r="DK63" s="51"/>
      <c r="DL63" s="51"/>
      <c r="DN63" s="46"/>
      <c r="DO63" s="50"/>
      <c r="DP63" s="50"/>
      <c r="DQ63" s="50"/>
      <c r="DR63" s="50"/>
      <c r="DS63" s="50"/>
      <c r="DT63" s="50"/>
      <c r="DU63" s="50"/>
      <c r="DV63" s="50"/>
      <c r="DW63" s="51"/>
      <c r="DX63" s="51"/>
      <c r="DY63" s="51"/>
      <c r="DZ63" s="51"/>
      <c r="EA63" s="51"/>
      <c r="EB63" s="51"/>
      <c r="EC63" s="51"/>
    </row>
    <row r="64" spans="3:133" x14ac:dyDescent="0.25">
      <c r="C64" s="46" t="s">
        <v>507</v>
      </c>
      <c r="D64" s="50" t="s">
        <v>41</v>
      </c>
      <c r="E64" s="50"/>
      <c r="F64" s="50"/>
      <c r="G64" s="50"/>
      <c r="H64" s="50"/>
      <c r="I64" s="50"/>
      <c r="J64" s="50"/>
      <c r="K64" s="50"/>
      <c r="L64" s="50"/>
      <c r="M64" s="50"/>
      <c r="N64" s="50" t="s">
        <v>28</v>
      </c>
      <c r="O64" s="51">
        <v>190.15</v>
      </c>
      <c r="P64" s="51">
        <v>197.06</v>
      </c>
      <c r="Q64" s="51">
        <v>228.81</v>
      </c>
      <c r="R64" s="51">
        <v>264.43</v>
      </c>
      <c r="S64" s="51">
        <v>341.18</v>
      </c>
      <c r="T64" s="51">
        <v>375.4</v>
      </c>
      <c r="U64" s="51">
        <v>454.27</v>
      </c>
      <c r="W64" s="46" t="s">
        <v>508</v>
      </c>
      <c r="X64" s="50" t="s">
        <v>41</v>
      </c>
      <c r="Y64" s="50" t="s">
        <v>28</v>
      </c>
      <c r="Z64" s="50"/>
      <c r="AA64" s="50"/>
      <c r="AB64" s="50"/>
      <c r="AC64" s="50"/>
      <c r="AD64" s="50"/>
      <c r="AE64" s="50"/>
      <c r="AF64" s="50"/>
      <c r="AG64" s="50"/>
      <c r="AH64" s="51">
        <v>152.11000000000001</v>
      </c>
      <c r="AI64" s="51">
        <v>181.3</v>
      </c>
      <c r="AJ64" s="51">
        <v>201.33</v>
      </c>
      <c r="AK64" s="51">
        <v>211.52</v>
      </c>
      <c r="AL64" s="51">
        <v>272.95999999999998</v>
      </c>
      <c r="AM64" s="51">
        <v>300.36</v>
      </c>
      <c r="AN64" s="51">
        <v>363.45</v>
      </c>
      <c r="AP64" s="46" t="s">
        <v>509</v>
      </c>
      <c r="AQ64" s="50" t="s">
        <v>55</v>
      </c>
      <c r="AR64" s="50" t="s">
        <v>28</v>
      </c>
      <c r="AS64" s="50"/>
      <c r="AT64" s="50"/>
      <c r="AU64" s="50"/>
      <c r="AV64" s="50"/>
      <c r="AW64" s="50"/>
      <c r="AX64" s="50"/>
      <c r="AY64" s="50"/>
      <c r="AZ64" s="50"/>
      <c r="BA64" s="51">
        <v>121.7</v>
      </c>
      <c r="BB64" s="51">
        <v>148.21</v>
      </c>
      <c r="BC64" s="51">
        <v>161.13</v>
      </c>
      <c r="BD64" s="51">
        <v>169.22</v>
      </c>
      <c r="BE64" s="51">
        <v>177.98</v>
      </c>
      <c r="BF64" s="51">
        <v>218.44</v>
      </c>
      <c r="BG64" s="51">
        <v>290.74</v>
      </c>
      <c r="BI64" s="46" t="s">
        <v>510</v>
      </c>
      <c r="BJ64" s="50" t="s">
        <v>51</v>
      </c>
      <c r="BK64" s="50" t="s">
        <v>29</v>
      </c>
      <c r="BL64" s="50"/>
      <c r="BM64" s="50"/>
      <c r="BN64" s="50"/>
      <c r="BO64" s="50"/>
      <c r="BP64" s="50"/>
      <c r="BQ64" s="50"/>
      <c r="BR64" s="50"/>
      <c r="BS64" s="50"/>
      <c r="BT64" s="51">
        <v>146.32</v>
      </c>
      <c r="BU64" s="51">
        <v>163.34</v>
      </c>
      <c r="BV64" s="51">
        <v>192.62</v>
      </c>
      <c r="BW64" s="51">
        <v>202.5</v>
      </c>
      <c r="BX64" s="51">
        <v>232.9</v>
      </c>
      <c r="BY64" s="51">
        <v>273.55</v>
      </c>
      <c r="BZ64" s="51">
        <v>350.61</v>
      </c>
      <c r="CB64" s="46" t="s">
        <v>511</v>
      </c>
      <c r="CC64" s="50" t="s">
        <v>37</v>
      </c>
      <c r="CD64" s="50" t="s">
        <v>50</v>
      </c>
      <c r="CE64" s="50"/>
      <c r="CF64" s="50"/>
      <c r="CG64" s="51">
        <v>65.900000000000006</v>
      </c>
      <c r="CI64" s="46" t="s">
        <v>512</v>
      </c>
      <c r="CJ64" s="50" t="s">
        <v>41</v>
      </c>
      <c r="CK64" s="50" t="s">
        <v>28</v>
      </c>
      <c r="CL64" s="50"/>
      <c r="CM64" s="50"/>
      <c r="CN64" s="51">
        <v>29.8</v>
      </c>
      <c r="CP64" s="46" t="s">
        <v>513</v>
      </c>
      <c r="CQ64" s="50" t="s">
        <v>37</v>
      </c>
      <c r="CR64" s="50" t="s">
        <v>50</v>
      </c>
      <c r="CS64" s="50"/>
      <c r="CT64" s="50"/>
      <c r="CU64" s="51">
        <v>50.300000000000004</v>
      </c>
      <c r="CW64" s="46"/>
      <c r="CX64" s="50"/>
      <c r="CY64" s="50"/>
      <c r="CZ64" s="50"/>
      <c r="DA64" s="50"/>
      <c r="DB64" s="50"/>
      <c r="DC64" s="50"/>
      <c r="DD64" s="50"/>
      <c r="DE64" s="50"/>
      <c r="DF64" s="51"/>
      <c r="DG64" s="51"/>
      <c r="DH64" s="51"/>
      <c r="DI64" s="51"/>
      <c r="DJ64" s="51"/>
      <c r="DK64" s="51"/>
      <c r="DL64" s="51"/>
      <c r="DN64" s="46"/>
      <c r="DO64" s="50"/>
      <c r="DP64" s="50"/>
      <c r="DQ64" s="50"/>
      <c r="DR64" s="50"/>
      <c r="DS64" s="50"/>
      <c r="DT64" s="50"/>
      <c r="DU64" s="50"/>
      <c r="DV64" s="50"/>
      <c r="DW64" s="51"/>
      <c r="DX64" s="51"/>
      <c r="DY64" s="51"/>
      <c r="DZ64" s="51"/>
      <c r="EA64" s="51"/>
      <c r="EB64" s="51"/>
      <c r="EC64" s="51"/>
    </row>
    <row r="65" spans="3:133" x14ac:dyDescent="0.25">
      <c r="C65" s="46" t="s">
        <v>514</v>
      </c>
      <c r="D65" s="50" t="s">
        <v>41</v>
      </c>
      <c r="E65" s="50"/>
      <c r="F65" s="50"/>
      <c r="G65" s="50"/>
      <c r="H65" s="50"/>
      <c r="I65" s="50"/>
      <c r="J65" s="50"/>
      <c r="K65" s="50"/>
      <c r="L65" s="50"/>
      <c r="M65" s="50"/>
      <c r="N65" s="50" t="s">
        <v>34</v>
      </c>
      <c r="O65" s="51">
        <v>201.06</v>
      </c>
      <c r="P65" s="51">
        <v>208.38</v>
      </c>
      <c r="Q65" s="51">
        <v>242.02</v>
      </c>
      <c r="R65" s="51">
        <v>279.52</v>
      </c>
      <c r="S65" s="51">
        <v>360.76</v>
      </c>
      <c r="T65" s="51">
        <v>396.96</v>
      </c>
      <c r="U65" s="51">
        <v>480.31</v>
      </c>
      <c r="W65" s="46" t="s">
        <v>515</v>
      </c>
      <c r="X65" s="50" t="s">
        <v>41</v>
      </c>
      <c r="Y65" s="50" t="s">
        <v>34</v>
      </c>
      <c r="Z65" s="50"/>
      <c r="AA65" s="50"/>
      <c r="AB65" s="50"/>
      <c r="AC65" s="50"/>
      <c r="AD65" s="50"/>
      <c r="AE65" s="50"/>
      <c r="AF65" s="50"/>
      <c r="AG65" s="50"/>
      <c r="AH65" s="51">
        <v>160.86000000000001</v>
      </c>
      <c r="AI65" s="51">
        <v>191.72</v>
      </c>
      <c r="AJ65" s="51">
        <v>212.92</v>
      </c>
      <c r="AK65" s="51">
        <v>223.65</v>
      </c>
      <c r="AL65" s="51">
        <v>288.68</v>
      </c>
      <c r="AM65" s="51">
        <v>317.64999999999998</v>
      </c>
      <c r="AN65" s="51">
        <v>384.25</v>
      </c>
      <c r="AP65" s="46" t="s">
        <v>516</v>
      </c>
      <c r="AQ65" s="50" t="s">
        <v>55</v>
      </c>
      <c r="AR65" s="50" t="s">
        <v>34</v>
      </c>
      <c r="AS65" s="50"/>
      <c r="AT65" s="50"/>
      <c r="AU65" s="50"/>
      <c r="AV65" s="50"/>
      <c r="AW65" s="50"/>
      <c r="AX65" s="50"/>
      <c r="AY65" s="50"/>
      <c r="AZ65" s="50"/>
      <c r="BA65" s="51">
        <v>128.76</v>
      </c>
      <c r="BB65" s="51">
        <v>156.19999999999999</v>
      </c>
      <c r="BC65" s="51">
        <v>170.34</v>
      </c>
      <c r="BD65" s="51">
        <v>178.92</v>
      </c>
      <c r="BE65" s="51">
        <v>188.22</v>
      </c>
      <c r="BF65" s="51">
        <v>230.97</v>
      </c>
      <c r="BG65" s="51">
        <v>307.45</v>
      </c>
      <c r="BI65" s="46" t="s">
        <v>517</v>
      </c>
      <c r="BJ65" s="50" t="s">
        <v>51</v>
      </c>
      <c r="BK65" s="50" t="s">
        <v>35</v>
      </c>
      <c r="BL65" s="50"/>
      <c r="BM65" s="50"/>
      <c r="BN65" s="50"/>
      <c r="BO65" s="50"/>
      <c r="BP65" s="50"/>
      <c r="BQ65" s="50"/>
      <c r="BR65" s="50"/>
      <c r="BS65" s="50"/>
      <c r="BT65" s="51">
        <v>155.52000000000001</v>
      </c>
      <c r="BU65" s="51">
        <v>173.21</v>
      </c>
      <c r="BV65" s="51">
        <v>216.06</v>
      </c>
      <c r="BW65" s="51">
        <v>225.94</v>
      </c>
      <c r="BX65" s="51">
        <v>296.81</v>
      </c>
      <c r="BY65" s="51">
        <v>337.5</v>
      </c>
      <c r="BZ65" s="51">
        <v>442.18</v>
      </c>
      <c r="CB65" s="46" t="s">
        <v>518</v>
      </c>
      <c r="CC65" s="50" t="s">
        <v>37</v>
      </c>
      <c r="CD65" s="50" t="s">
        <v>52</v>
      </c>
      <c r="CE65" s="50"/>
      <c r="CF65" s="50"/>
      <c r="CG65" s="51">
        <v>69.600000000000009</v>
      </c>
      <c r="CI65" s="46" t="s">
        <v>519</v>
      </c>
      <c r="CJ65" s="50" t="s">
        <v>41</v>
      </c>
      <c r="CK65" s="50" t="s">
        <v>34</v>
      </c>
      <c r="CL65" s="50"/>
      <c r="CM65" s="50"/>
      <c r="CN65" s="51">
        <v>33.1</v>
      </c>
      <c r="CP65" s="46" t="s">
        <v>520</v>
      </c>
      <c r="CQ65" s="50" t="s">
        <v>37</v>
      </c>
      <c r="CR65" s="50" t="s">
        <v>52</v>
      </c>
      <c r="CS65" s="50"/>
      <c r="CT65" s="50"/>
      <c r="CU65" s="51">
        <v>53.5</v>
      </c>
      <c r="CW65" s="46"/>
      <c r="CX65" s="50"/>
      <c r="CY65" s="50"/>
      <c r="CZ65" s="50"/>
      <c r="DA65" s="50"/>
      <c r="DB65" s="50"/>
      <c r="DC65" s="50"/>
      <c r="DD65" s="50"/>
      <c r="DE65" s="50"/>
      <c r="DF65" s="51"/>
      <c r="DG65" s="51"/>
      <c r="DH65" s="51"/>
      <c r="DI65" s="51"/>
      <c r="DJ65" s="51"/>
      <c r="DK65" s="51"/>
      <c r="DL65" s="51"/>
      <c r="DN65" s="46"/>
      <c r="DO65" s="50"/>
      <c r="DP65" s="50"/>
      <c r="DQ65" s="50"/>
      <c r="DR65" s="50"/>
      <c r="DS65" s="50"/>
      <c r="DT65" s="50"/>
      <c r="DU65" s="50"/>
      <c r="DV65" s="50"/>
      <c r="DW65" s="51"/>
      <c r="DX65" s="51"/>
      <c r="DY65" s="51"/>
      <c r="DZ65" s="51"/>
      <c r="EA65" s="51"/>
      <c r="EB65" s="51"/>
      <c r="EC65" s="51"/>
    </row>
    <row r="66" spans="3:133" x14ac:dyDescent="0.25">
      <c r="C66" s="46" t="s">
        <v>521</v>
      </c>
      <c r="D66" s="50" t="s">
        <v>41</v>
      </c>
      <c r="E66" s="50"/>
      <c r="F66" s="50"/>
      <c r="G66" s="50"/>
      <c r="H66" s="50"/>
      <c r="I66" s="50"/>
      <c r="J66" s="50"/>
      <c r="K66" s="50"/>
      <c r="L66" s="50"/>
      <c r="M66" s="50"/>
      <c r="N66" s="50" t="s">
        <v>38</v>
      </c>
      <c r="O66" s="51">
        <v>212.07</v>
      </c>
      <c r="P66" s="51">
        <v>219.78</v>
      </c>
      <c r="Q66" s="51">
        <v>255.22</v>
      </c>
      <c r="R66" s="51">
        <v>294.92</v>
      </c>
      <c r="S66" s="51">
        <v>380.66</v>
      </c>
      <c r="T66" s="51">
        <v>418.74</v>
      </c>
      <c r="U66" s="51">
        <v>506.63</v>
      </c>
      <c r="W66" s="46" t="s">
        <v>522</v>
      </c>
      <c r="X66" s="50" t="s">
        <v>41</v>
      </c>
      <c r="Y66" s="50" t="s">
        <v>38</v>
      </c>
      <c r="Z66" s="50"/>
      <c r="AA66" s="50"/>
      <c r="AB66" s="50"/>
      <c r="AC66" s="50"/>
      <c r="AD66" s="50"/>
      <c r="AE66" s="50"/>
      <c r="AF66" s="50"/>
      <c r="AG66" s="50"/>
      <c r="AH66" s="51">
        <v>169.71</v>
      </c>
      <c r="AI66" s="51">
        <v>202.18</v>
      </c>
      <c r="AJ66" s="51">
        <v>224.64</v>
      </c>
      <c r="AK66" s="51">
        <v>235.91</v>
      </c>
      <c r="AL66" s="51">
        <v>304.52999999999997</v>
      </c>
      <c r="AM66" s="51">
        <v>335.03</v>
      </c>
      <c r="AN66" s="51">
        <v>405.36</v>
      </c>
      <c r="AP66" s="46" t="s">
        <v>523</v>
      </c>
      <c r="AQ66" s="50" t="s">
        <v>55</v>
      </c>
      <c r="AR66" s="50" t="s">
        <v>38</v>
      </c>
      <c r="AS66" s="50"/>
      <c r="AT66" s="50"/>
      <c r="AU66" s="50"/>
      <c r="AV66" s="50"/>
      <c r="AW66" s="50"/>
      <c r="AX66" s="50"/>
      <c r="AY66" s="50"/>
      <c r="AZ66" s="50"/>
      <c r="BA66" s="51">
        <v>150.99</v>
      </c>
      <c r="BB66" s="51">
        <v>185.3</v>
      </c>
      <c r="BC66" s="51">
        <v>194.78</v>
      </c>
      <c r="BD66" s="51">
        <v>198.28</v>
      </c>
      <c r="BE66" s="51">
        <v>218.54</v>
      </c>
      <c r="BF66" s="51">
        <v>272.2</v>
      </c>
      <c r="BG66" s="51">
        <v>324.29000000000002</v>
      </c>
      <c r="BI66" s="46" t="s">
        <v>524</v>
      </c>
      <c r="BJ66" s="50" t="s">
        <v>51</v>
      </c>
      <c r="BK66" s="50" t="s">
        <v>39</v>
      </c>
      <c r="BL66" s="50"/>
      <c r="BM66" s="50"/>
      <c r="BN66" s="50"/>
      <c r="BO66" s="50"/>
      <c r="BP66" s="50"/>
      <c r="BQ66" s="50"/>
      <c r="BR66" s="50"/>
      <c r="BS66" s="50"/>
      <c r="BT66" s="51">
        <v>166.75</v>
      </c>
      <c r="BU66" s="51">
        <v>184.31</v>
      </c>
      <c r="BV66" s="51">
        <v>241.79</v>
      </c>
      <c r="BW66" s="51">
        <v>251.68</v>
      </c>
      <c r="BX66" s="51">
        <v>363.82</v>
      </c>
      <c r="BY66" s="51">
        <v>404.5</v>
      </c>
      <c r="BZ66" s="51">
        <v>537.12</v>
      </c>
      <c r="CB66" s="46" t="s">
        <v>525</v>
      </c>
      <c r="CC66" s="50" t="s">
        <v>37</v>
      </c>
      <c r="CD66" s="50" t="s">
        <v>54</v>
      </c>
      <c r="CE66" s="50"/>
      <c r="CF66" s="50"/>
      <c r="CG66" s="51">
        <v>3.7</v>
      </c>
      <c r="CI66" s="46" t="s">
        <v>526</v>
      </c>
      <c r="CJ66" s="50" t="s">
        <v>41</v>
      </c>
      <c r="CK66" s="50" t="s">
        <v>38</v>
      </c>
      <c r="CL66" s="50"/>
      <c r="CM66" s="50"/>
      <c r="CN66" s="51">
        <v>36.4</v>
      </c>
      <c r="CP66" s="46" t="s">
        <v>527</v>
      </c>
      <c r="CQ66" s="50" t="s">
        <v>37</v>
      </c>
      <c r="CR66" s="50" t="s">
        <v>54</v>
      </c>
      <c r="CS66" s="50"/>
      <c r="CT66" s="50"/>
      <c r="CU66" s="51">
        <v>3.1</v>
      </c>
      <c r="CW66" s="46"/>
      <c r="CX66" s="50"/>
      <c r="CY66" s="50"/>
      <c r="CZ66" s="50"/>
      <c r="DA66" s="50"/>
      <c r="DB66" s="50"/>
      <c r="DC66" s="50"/>
      <c r="DD66" s="50"/>
      <c r="DE66" s="50"/>
      <c r="DF66" s="51"/>
      <c r="DG66" s="51"/>
      <c r="DH66" s="51"/>
      <c r="DI66" s="51"/>
      <c r="DJ66" s="51"/>
      <c r="DK66" s="51"/>
      <c r="DL66" s="51"/>
      <c r="DN66" s="46"/>
      <c r="DO66" s="43"/>
      <c r="DP66" s="43"/>
      <c r="DQ66" s="43"/>
      <c r="DR66" s="43"/>
      <c r="DS66" s="43"/>
      <c r="DT66" s="43"/>
      <c r="DU66" s="43"/>
      <c r="DV66" s="43"/>
      <c r="DW66" s="49"/>
      <c r="DX66" s="49"/>
      <c r="DY66" s="49"/>
      <c r="DZ66" s="49"/>
      <c r="EA66" s="49"/>
      <c r="EB66" s="49"/>
      <c r="EC66" s="49"/>
    </row>
    <row r="67" spans="3:133" x14ac:dyDescent="0.25">
      <c r="C67" s="46" t="s">
        <v>528</v>
      </c>
      <c r="D67" s="50" t="s">
        <v>41</v>
      </c>
      <c r="E67" s="50"/>
      <c r="F67" s="50"/>
      <c r="G67" s="50"/>
      <c r="H67" s="50"/>
      <c r="I67" s="50"/>
      <c r="J67" s="50"/>
      <c r="K67" s="50"/>
      <c r="L67" s="50"/>
      <c r="M67" s="50"/>
      <c r="N67" s="50" t="s">
        <v>42</v>
      </c>
      <c r="O67" s="51">
        <v>223.02</v>
      </c>
      <c r="P67" s="51">
        <v>231.06</v>
      </c>
      <c r="Q67" s="51">
        <v>268.42</v>
      </c>
      <c r="R67" s="51">
        <v>310.14999999999998</v>
      </c>
      <c r="S67" s="51">
        <v>400.19</v>
      </c>
      <c r="T67" s="51">
        <v>440.29</v>
      </c>
      <c r="U67" s="51">
        <v>532.76</v>
      </c>
      <c r="W67" s="46" t="s">
        <v>529</v>
      </c>
      <c r="X67" s="50" t="s">
        <v>41</v>
      </c>
      <c r="Y67" s="50" t="s">
        <v>42</v>
      </c>
      <c r="Z67" s="50"/>
      <c r="AA67" s="50"/>
      <c r="AB67" s="50"/>
      <c r="AC67" s="50"/>
      <c r="AD67" s="50"/>
      <c r="AE67" s="50"/>
      <c r="AF67" s="50"/>
      <c r="AG67" s="50"/>
      <c r="AH67" s="51">
        <v>178.42</v>
      </c>
      <c r="AI67" s="51">
        <v>212.64</v>
      </c>
      <c r="AJ67" s="51">
        <v>236.22</v>
      </c>
      <c r="AK67" s="51">
        <v>248.08</v>
      </c>
      <c r="AL67" s="51">
        <v>320.2</v>
      </c>
      <c r="AM67" s="51">
        <v>352.32</v>
      </c>
      <c r="AN67" s="51">
        <v>426.24</v>
      </c>
      <c r="AP67" s="46" t="s">
        <v>137</v>
      </c>
      <c r="AQ67" s="43"/>
      <c r="AR67" s="43" t="s">
        <v>12</v>
      </c>
      <c r="AS67" s="43"/>
      <c r="AT67" s="43"/>
      <c r="AU67" s="43"/>
      <c r="AV67" s="43"/>
      <c r="AW67" s="43"/>
      <c r="AX67" s="43"/>
      <c r="AY67" s="43"/>
      <c r="AZ67" s="43"/>
      <c r="BA67" s="49" t="s">
        <v>13</v>
      </c>
      <c r="BB67" s="49" t="s">
        <v>14</v>
      </c>
      <c r="BC67" s="49" t="s">
        <v>15</v>
      </c>
      <c r="BD67" s="49" t="s">
        <v>16</v>
      </c>
      <c r="BE67" s="49" t="s">
        <v>17</v>
      </c>
      <c r="BF67" s="49" t="s">
        <v>18</v>
      </c>
      <c r="BG67" s="49" t="s">
        <v>19</v>
      </c>
      <c r="BI67" s="46" t="s">
        <v>530</v>
      </c>
      <c r="BJ67" s="50" t="s">
        <v>51</v>
      </c>
      <c r="BK67" s="50" t="s">
        <v>38</v>
      </c>
      <c r="BL67" s="50"/>
      <c r="BM67" s="50"/>
      <c r="BN67" s="50"/>
      <c r="BO67" s="50"/>
      <c r="BP67" s="50"/>
      <c r="BQ67" s="50"/>
      <c r="BR67" s="50"/>
      <c r="BS67" s="50"/>
      <c r="BT67" s="51">
        <v>175.96</v>
      </c>
      <c r="BU67" s="51">
        <v>194.1</v>
      </c>
      <c r="BV67" s="51">
        <v>265.29000000000002</v>
      </c>
      <c r="BW67" s="51">
        <v>275.16000000000003</v>
      </c>
      <c r="BX67" s="51">
        <v>427.76</v>
      </c>
      <c r="BY67" s="51">
        <v>468.41</v>
      </c>
      <c r="BZ67" s="51">
        <v>628.74</v>
      </c>
      <c r="CB67" s="46" t="s">
        <v>201</v>
      </c>
      <c r="CC67" s="43"/>
      <c r="CD67" s="43" t="s">
        <v>12</v>
      </c>
      <c r="CE67" s="43"/>
      <c r="CF67" s="43"/>
      <c r="CG67" s="49" t="s">
        <v>20</v>
      </c>
      <c r="CI67" s="46" t="s">
        <v>531</v>
      </c>
      <c r="CJ67" s="50" t="s">
        <v>41</v>
      </c>
      <c r="CK67" s="50" t="s">
        <v>42</v>
      </c>
      <c r="CL67" s="50"/>
      <c r="CM67" s="50"/>
      <c r="CN67" s="51">
        <v>39.6</v>
      </c>
      <c r="CP67" s="46" t="s">
        <v>203</v>
      </c>
      <c r="CQ67" s="43"/>
      <c r="CR67" s="43" t="s">
        <v>12</v>
      </c>
      <c r="CS67" s="43"/>
      <c r="CT67" s="43"/>
      <c r="CU67" s="49" t="s">
        <v>20</v>
      </c>
      <c r="CW67" s="46"/>
      <c r="CX67" s="50"/>
      <c r="CY67" s="50"/>
      <c r="CZ67" s="50"/>
      <c r="DA67" s="50"/>
      <c r="DB67" s="50"/>
      <c r="DC67" s="50"/>
      <c r="DD67" s="50"/>
      <c r="DE67" s="50"/>
      <c r="DF67" s="51"/>
      <c r="DG67" s="51"/>
      <c r="DH67" s="51"/>
      <c r="DI67" s="51"/>
      <c r="DJ67" s="51"/>
      <c r="DK67" s="51"/>
      <c r="DL67" s="51"/>
      <c r="DN67" s="46"/>
      <c r="DO67" s="50"/>
      <c r="DP67" s="50"/>
      <c r="DQ67" s="50"/>
      <c r="DR67" s="50"/>
      <c r="DS67" s="50"/>
      <c r="DT67" s="50"/>
      <c r="DU67" s="50"/>
      <c r="DV67" s="50"/>
      <c r="DW67" s="51"/>
      <c r="DX67" s="51"/>
      <c r="DY67" s="51"/>
      <c r="DZ67" s="51"/>
      <c r="EA67" s="51"/>
      <c r="EB67" s="51"/>
      <c r="EC67" s="51"/>
    </row>
    <row r="68" spans="3:133" x14ac:dyDescent="0.25">
      <c r="C68" s="46" t="s">
        <v>532</v>
      </c>
      <c r="D68" s="50" t="s">
        <v>41</v>
      </c>
      <c r="E68" s="50"/>
      <c r="F68" s="50"/>
      <c r="G68" s="50"/>
      <c r="H68" s="50"/>
      <c r="I68" s="50"/>
      <c r="J68" s="50"/>
      <c r="K68" s="50"/>
      <c r="L68" s="50"/>
      <c r="M68" s="50"/>
      <c r="N68" s="50" t="s">
        <v>44</v>
      </c>
      <c r="O68" s="51">
        <v>233.94</v>
      </c>
      <c r="P68" s="51">
        <v>242.47</v>
      </c>
      <c r="Q68" s="51">
        <v>281.54000000000002</v>
      </c>
      <c r="R68" s="51">
        <v>325.24</v>
      </c>
      <c r="S68" s="51">
        <v>419.77</v>
      </c>
      <c r="T68" s="51">
        <v>461.98</v>
      </c>
      <c r="U68" s="51">
        <v>558.9</v>
      </c>
      <c r="W68" s="46" t="s">
        <v>533</v>
      </c>
      <c r="X68" s="50" t="s">
        <v>41</v>
      </c>
      <c r="Y68" s="50" t="s">
        <v>44</v>
      </c>
      <c r="Z68" s="50"/>
      <c r="AA68" s="50"/>
      <c r="AB68" s="50"/>
      <c r="AC68" s="50"/>
      <c r="AD68" s="50"/>
      <c r="AE68" s="50"/>
      <c r="AF68" s="50"/>
      <c r="AG68" s="50"/>
      <c r="AH68" s="51">
        <v>187.19</v>
      </c>
      <c r="AI68" s="51">
        <v>223.11</v>
      </c>
      <c r="AJ68" s="51">
        <v>247.81</v>
      </c>
      <c r="AK68" s="51">
        <v>260.25</v>
      </c>
      <c r="AL68" s="51">
        <v>335.88</v>
      </c>
      <c r="AM68" s="51">
        <v>369.52</v>
      </c>
      <c r="AN68" s="51">
        <v>447.13</v>
      </c>
      <c r="AP68" s="46" t="s">
        <v>534</v>
      </c>
      <c r="AQ68" s="50" t="s">
        <v>56</v>
      </c>
      <c r="AR68" s="50" t="s">
        <v>22</v>
      </c>
      <c r="AS68" s="50"/>
      <c r="AT68" s="50"/>
      <c r="AU68" s="50"/>
      <c r="AV68" s="50"/>
      <c r="AW68" s="50"/>
      <c r="AX68" s="50"/>
      <c r="AY68" s="50"/>
      <c r="AZ68" s="50"/>
      <c r="BA68" s="51">
        <v>114.79</v>
      </c>
      <c r="BB68" s="51">
        <v>140.25</v>
      </c>
      <c r="BC68" s="51">
        <v>151.84</v>
      </c>
      <c r="BD68" s="51">
        <v>159.52000000000001</v>
      </c>
      <c r="BE68" s="51">
        <v>167.7</v>
      </c>
      <c r="BF68" s="51">
        <v>205.91</v>
      </c>
      <c r="BG68" s="51">
        <v>274.04000000000002</v>
      </c>
      <c r="BI68" s="46" t="s">
        <v>147</v>
      </c>
      <c r="BJ68" s="43"/>
      <c r="BK68" s="43" t="s">
        <v>12</v>
      </c>
      <c r="BL68" s="43"/>
      <c r="BM68" s="43"/>
      <c r="BN68" s="43"/>
      <c r="BO68" s="43"/>
      <c r="BP68" s="43"/>
      <c r="BQ68" s="43"/>
      <c r="BR68" s="43"/>
      <c r="BS68" s="43"/>
      <c r="BT68" s="49" t="s">
        <v>13</v>
      </c>
      <c r="BU68" s="49" t="s">
        <v>14</v>
      </c>
      <c r="BV68" s="49" t="s">
        <v>15</v>
      </c>
      <c r="BW68" s="49" t="s">
        <v>16</v>
      </c>
      <c r="BX68" s="49" t="s">
        <v>17</v>
      </c>
      <c r="BY68" s="49" t="s">
        <v>18</v>
      </c>
      <c r="BZ68" s="49" t="s">
        <v>19</v>
      </c>
      <c r="CB68" s="46" t="s">
        <v>535</v>
      </c>
      <c r="CC68" s="50" t="s">
        <v>41</v>
      </c>
      <c r="CD68" s="50" t="s">
        <v>24</v>
      </c>
      <c r="CE68" s="50"/>
      <c r="CF68" s="50"/>
      <c r="CG68" s="51">
        <v>33.9</v>
      </c>
      <c r="CI68" s="46" t="s">
        <v>536</v>
      </c>
      <c r="CJ68" s="50" t="s">
        <v>41</v>
      </c>
      <c r="CK68" s="50" t="s">
        <v>44</v>
      </c>
      <c r="CL68" s="50"/>
      <c r="CM68" s="50"/>
      <c r="CN68" s="51">
        <v>42.800000000000004</v>
      </c>
      <c r="CP68" s="46" t="s">
        <v>537</v>
      </c>
      <c r="CQ68" s="50" t="s">
        <v>41</v>
      </c>
      <c r="CR68" s="50" t="s">
        <v>25</v>
      </c>
      <c r="CS68" s="50"/>
      <c r="CT68" s="50"/>
      <c r="CU68" s="51">
        <v>17</v>
      </c>
      <c r="CW68" s="46"/>
      <c r="CX68" s="50"/>
      <c r="CY68" s="50"/>
      <c r="CZ68" s="50"/>
      <c r="DA68" s="50"/>
      <c r="DB68" s="50"/>
      <c r="DC68" s="50"/>
      <c r="DD68" s="50"/>
      <c r="DE68" s="50"/>
      <c r="DF68" s="51"/>
      <c r="DG68" s="51"/>
      <c r="DH68" s="51"/>
      <c r="DI68" s="51"/>
      <c r="DJ68" s="51"/>
      <c r="DK68" s="51"/>
      <c r="DL68" s="51"/>
      <c r="DN68" s="46"/>
      <c r="DO68" s="50"/>
      <c r="DP68" s="50"/>
      <c r="DQ68" s="50"/>
      <c r="DR68" s="50"/>
      <c r="DS68" s="50"/>
      <c r="DT68" s="50"/>
      <c r="DU68" s="50"/>
      <c r="DV68" s="50"/>
      <c r="DW68" s="51"/>
      <c r="DX68" s="51"/>
      <c r="DY68" s="51"/>
      <c r="DZ68" s="51"/>
      <c r="EA68" s="51"/>
      <c r="EB68" s="51"/>
      <c r="EC68" s="51"/>
    </row>
    <row r="69" spans="3:133" x14ac:dyDescent="0.25">
      <c r="C69" s="46" t="s">
        <v>538</v>
      </c>
      <c r="D69" s="50" t="s">
        <v>41</v>
      </c>
      <c r="E69" s="50"/>
      <c r="F69" s="50"/>
      <c r="G69" s="50"/>
      <c r="H69" s="50"/>
      <c r="I69" s="50"/>
      <c r="J69" s="50"/>
      <c r="K69" s="50"/>
      <c r="L69" s="50"/>
      <c r="M69" s="50"/>
      <c r="N69" s="50" t="s">
        <v>46</v>
      </c>
      <c r="O69" s="51">
        <v>244.94</v>
      </c>
      <c r="P69" s="51">
        <v>253.88</v>
      </c>
      <c r="Q69" s="51">
        <v>294.83</v>
      </c>
      <c r="R69" s="51">
        <v>340.64</v>
      </c>
      <c r="S69" s="51">
        <v>439.54</v>
      </c>
      <c r="T69" s="51">
        <v>483.73</v>
      </c>
      <c r="U69" s="51">
        <v>585.22</v>
      </c>
      <c r="W69" s="46" t="s">
        <v>539</v>
      </c>
      <c r="X69" s="50" t="s">
        <v>41</v>
      </c>
      <c r="Y69" s="50" t="s">
        <v>46</v>
      </c>
      <c r="Z69" s="50"/>
      <c r="AA69" s="50"/>
      <c r="AB69" s="50"/>
      <c r="AC69" s="50"/>
      <c r="AD69" s="50"/>
      <c r="AE69" s="50"/>
      <c r="AF69" s="50"/>
      <c r="AG69" s="50"/>
      <c r="AH69" s="51">
        <v>196.03</v>
      </c>
      <c r="AI69" s="51">
        <v>233.53</v>
      </c>
      <c r="AJ69" s="51">
        <v>259.39</v>
      </c>
      <c r="AK69" s="51">
        <v>272.51</v>
      </c>
      <c r="AL69" s="51">
        <v>351.65</v>
      </c>
      <c r="AM69" s="51">
        <v>386.99</v>
      </c>
      <c r="AN69" s="51">
        <v>468.14</v>
      </c>
      <c r="AP69" s="46" t="s">
        <v>540</v>
      </c>
      <c r="AQ69" s="50" t="s">
        <v>56</v>
      </c>
      <c r="AR69" s="50" t="s">
        <v>28</v>
      </c>
      <c r="AS69" s="50"/>
      <c r="AT69" s="50"/>
      <c r="AU69" s="50"/>
      <c r="AV69" s="50"/>
      <c r="AW69" s="50"/>
      <c r="AX69" s="50"/>
      <c r="AY69" s="50"/>
      <c r="AZ69" s="50"/>
      <c r="BA69" s="51">
        <v>121.7</v>
      </c>
      <c r="BB69" s="51">
        <v>148.21</v>
      </c>
      <c r="BC69" s="51">
        <v>161.13</v>
      </c>
      <c r="BD69" s="51">
        <v>169.22</v>
      </c>
      <c r="BE69" s="51">
        <v>177.98</v>
      </c>
      <c r="BF69" s="51">
        <v>218.44</v>
      </c>
      <c r="BG69" s="51">
        <v>290.74</v>
      </c>
      <c r="BI69" s="46" t="s">
        <v>541</v>
      </c>
      <c r="BJ69" s="50" t="s">
        <v>53</v>
      </c>
      <c r="BK69" s="50" t="s">
        <v>23</v>
      </c>
      <c r="BL69" s="50"/>
      <c r="BM69" s="50"/>
      <c r="BN69" s="50"/>
      <c r="BO69" s="50"/>
      <c r="BP69" s="50"/>
      <c r="BQ69" s="50"/>
      <c r="BR69" s="50"/>
      <c r="BS69" s="50"/>
      <c r="BT69" s="51">
        <v>141.78</v>
      </c>
      <c r="BU69" s="51">
        <v>158.47999999999999</v>
      </c>
      <c r="BV69" s="51">
        <v>180.8</v>
      </c>
      <c r="BW69" s="51">
        <v>190.69</v>
      </c>
      <c r="BX69" s="51">
        <v>200.88</v>
      </c>
      <c r="BY69" s="51">
        <v>241.53</v>
      </c>
      <c r="BZ69" s="51">
        <v>304.72000000000003</v>
      </c>
      <c r="CB69" s="46" t="s">
        <v>542</v>
      </c>
      <c r="CC69" s="50" t="s">
        <v>41</v>
      </c>
      <c r="CD69" s="50" t="s">
        <v>30</v>
      </c>
      <c r="CE69" s="50"/>
      <c r="CF69" s="50"/>
      <c r="CG69" s="51">
        <v>35.4</v>
      </c>
      <c r="CI69" s="46" t="s">
        <v>543</v>
      </c>
      <c r="CJ69" s="50" t="s">
        <v>41</v>
      </c>
      <c r="CK69" s="50" t="s">
        <v>46</v>
      </c>
      <c r="CL69" s="50"/>
      <c r="CM69" s="50"/>
      <c r="CN69" s="51">
        <v>46.1</v>
      </c>
      <c r="CP69" s="46" t="s">
        <v>544</v>
      </c>
      <c r="CQ69" s="50" t="s">
        <v>41</v>
      </c>
      <c r="CR69" s="50" t="s">
        <v>31</v>
      </c>
      <c r="CS69" s="50"/>
      <c r="CT69" s="50"/>
      <c r="CU69" s="51">
        <v>25.1</v>
      </c>
      <c r="CW69" s="46"/>
      <c r="CX69" s="50"/>
      <c r="CY69" s="50"/>
      <c r="CZ69" s="50"/>
      <c r="DA69" s="50"/>
      <c r="DB69" s="50"/>
      <c r="DC69" s="50"/>
      <c r="DD69" s="50"/>
      <c r="DE69" s="50"/>
      <c r="DF69" s="51"/>
      <c r="DG69" s="51"/>
      <c r="DH69" s="51"/>
      <c r="DI69" s="51"/>
      <c r="DJ69" s="51"/>
      <c r="DK69" s="51"/>
      <c r="DL69" s="51"/>
      <c r="DN69" s="46"/>
      <c r="DO69" s="50"/>
      <c r="DP69" s="50"/>
      <c r="DQ69" s="50"/>
      <c r="DR69" s="50"/>
      <c r="DS69" s="50"/>
      <c r="DT69" s="50"/>
      <c r="DU69" s="50"/>
      <c r="DV69" s="50"/>
      <c r="DW69" s="51"/>
      <c r="DX69" s="51"/>
      <c r="DY69" s="51"/>
      <c r="DZ69" s="51"/>
      <c r="EA69" s="51"/>
      <c r="EB69" s="51"/>
      <c r="EC69" s="51"/>
    </row>
    <row r="70" spans="3:133" x14ac:dyDescent="0.25">
      <c r="C70" s="46" t="s">
        <v>545</v>
      </c>
      <c r="D70" s="50" t="s">
        <v>41</v>
      </c>
      <c r="E70" s="50"/>
      <c r="F70" s="50"/>
      <c r="G70" s="50"/>
      <c r="H70" s="50"/>
      <c r="I70" s="50"/>
      <c r="J70" s="50"/>
      <c r="K70" s="50"/>
      <c r="L70" s="50"/>
      <c r="M70" s="50"/>
      <c r="N70" s="50" t="s">
        <v>48</v>
      </c>
      <c r="O70" s="51">
        <v>255.89</v>
      </c>
      <c r="P70" s="51">
        <v>265.19</v>
      </c>
      <c r="Q70" s="51">
        <v>307.95</v>
      </c>
      <c r="R70" s="51">
        <v>355.82</v>
      </c>
      <c r="S70" s="51">
        <v>459.2</v>
      </c>
      <c r="T70" s="51">
        <v>505.28</v>
      </c>
      <c r="U70" s="51">
        <v>611.30999999999995</v>
      </c>
      <c r="W70" s="46" t="s">
        <v>546</v>
      </c>
      <c r="X70" s="50" t="s">
        <v>41</v>
      </c>
      <c r="Y70" s="50" t="s">
        <v>48</v>
      </c>
      <c r="Z70" s="50"/>
      <c r="AA70" s="50"/>
      <c r="AB70" s="50"/>
      <c r="AC70" s="50"/>
      <c r="AD70" s="50"/>
      <c r="AE70" s="50"/>
      <c r="AF70" s="50"/>
      <c r="AG70" s="50"/>
      <c r="AH70" s="51">
        <v>204.74</v>
      </c>
      <c r="AI70" s="51">
        <v>243.99</v>
      </c>
      <c r="AJ70" s="51">
        <v>270.99</v>
      </c>
      <c r="AK70" s="51">
        <v>284.68</v>
      </c>
      <c r="AL70" s="51">
        <v>367.32</v>
      </c>
      <c r="AM70" s="51">
        <v>404.19</v>
      </c>
      <c r="AN70" s="51">
        <v>489.06</v>
      </c>
      <c r="AP70" s="46" t="s">
        <v>547</v>
      </c>
      <c r="AQ70" s="50" t="s">
        <v>56</v>
      </c>
      <c r="AR70" s="50" t="s">
        <v>34</v>
      </c>
      <c r="AS70" s="50"/>
      <c r="AT70" s="50"/>
      <c r="AU70" s="50"/>
      <c r="AV70" s="50"/>
      <c r="AW70" s="50"/>
      <c r="AX70" s="50"/>
      <c r="AY70" s="50"/>
      <c r="AZ70" s="50"/>
      <c r="BA70" s="51">
        <v>128.76</v>
      </c>
      <c r="BB70" s="51">
        <v>156.19999999999999</v>
      </c>
      <c r="BC70" s="51">
        <v>170.34</v>
      </c>
      <c r="BD70" s="51">
        <v>178.92</v>
      </c>
      <c r="BE70" s="51">
        <v>188.22</v>
      </c>
      <c r="BF70" s="51">
        <v>230.97</v>
      </c>
      <c r="BG70" s="51">
        <v>307.45</v>
      </c>
      <c r="BI70" s="46" t="s">
        <v>548</v>
      </c>
      <c r="BJ70" s="50" t="s">
        <v>53</v>
      </c>
      <c r="BK70" s="50" t="s">
        <v>29</v>
      </c>
      <c r="BL70" s="50"/>
      <c r="BM70" s="50"/>
      <c r="BN70" s="50"/>
      <c r="BO70" s="50"/>
      <c r="BP70" s="50"/>
      <c r="BQ70" s="50"/>
      <c r="BR70" s="50"/>
      <c r="BS70" s="50"/>
      <c r="BT70" s="51">
        <v>146.32</v>
      </c>
      <c r="BU70" s="51">
        <v>163.34</v>
      </c>
      <c r="BV70" s="51">
        <v>192.62</v>
      </c>
      <c r="BW70" s="51">
        <v>202.5</v>
      </c>
      <c r="BX70" s="51">
        <v>232.9</v>
      </c>
      <c r="BY70" s="51">
        <v>273.55</v>
      </c>
      <c r="BZ70" s="51">
        <v>350.61</v>
      </c>
      <c r="CB70" s="46" t="s">
        <v>549</v>
      </c>
      <c r="CC70" s="50" t="s">
        <v>41</v>
      </c>
      <c r="CD70" s="50" t="s">
        <v>28</v>
      </c>
      <c r="CE70" s="50"/>
      <c r="CF70" s="50"/>
      <c r="CG70" s="51">
        <v>39.1</v>
      </c>
      <c r="CI70" s="46" t="s">
        <v>550</v>
      </c>
      <c r="CJ70" s="50" t="s">
        <v>41</v>
      </c>
      <c r="CK70" s="50" t="s">
        <v>48</v>
      </c>
      <c r="CL70" s="50"/>
      <c r="CM70" s="50"/>
      <c r="CN70" s="51">
        <v>49.400000000000006</v>
      </c>
      <c r="CP70" s="46" t="s">
        <v>551</v>
      </c>
      <c r="CQ70" s="50" t="s">
        <v>41</v>
      </c>
      <c r="CR70" s="50" t="s">
        <v>28</v>
      </c>
      <c r="CS70" s="50"/>
      <c r="CT70" s="50"/>
      <c r="CU70" s="51">
        <v>28.200000000000003</v>
      </c>
      <c r="CW70" s="46"/>
      <c r="CX70" s="50"/>
      <c r="CY70" s="50"/>
      <c r="CZ70" s="50"/>
      <c r="DA70" s="50"/>
      <c r="DB70" s="50"/>
      <c r="DC70" s="50"/>
      <c r="DD70" s="50"/>
      <c r="DE70" s="50"/>
      <c r="DF70" s="51"/>
      <c r="DG70" s="51"/>
      <c r="DH70" s="51"/>
      <c r="DI70" s="51"/>
      <c r="DJ70" s="51"/>
      <c r="DK70" s="51"/>
      <c r="DL70" s="51"/>
      <c r="DN70" s="46"/>
      <c r="DO70" s="50"/>
      <c r="DP70" s="50"/>
      <c r="DQ70" s="50"/>
      <c r="DR70" s="50"/>
      <c r="DS70" s="50"/>
      <c r="DT70" s="50"/>
      <c r="DU70" s="50"/>
      <c r="DV70" s="50"/>
      <c r="DW70" s="51"/>
      <c r="DX70" s="51"/>
      <c r="DY70" s="51"/>
      <c r="DZ70" s="51"/>
      <c r="EA70" s="51"/>
      <c r="EB70" s="51"/>
      <c r="EC70" s="51"/>
    </row>
    <row r="71" spans="3:133" x14ac:dyDescent="0.25">
      <c r="C71" s="46" t="s">
        <v>552</v>
      </c>
      <c r="D71" s="50" t="s">
        <v>41</v>
      </c>
      <c r="E71" s="50"/>
      <c r="F71" s="50"/>
      <c r="G71" s="50"/>
      <c r="H71" s="50"/>
      <c r="I71" s="50"/>
      <c r="J71" s="50"/>
      <c r="K71" s="50"/>
      <c r="L71" s="50"/>
      <c r="M71" s="50"/>
      <c r="N71" s="50" t="s">
        <v>50</v>
      </c>
      <c r="O71" s="51">
        <v>276.77999999999997</v>
      </c>
      <c r="P71" s="51">
        <v>289.89</v>
      </c>
      <c r="Q71" s="51">
        <v>334.53</v>
      </c>
      <c r="R71" s="51">
        <v>384.34</v>
      </c>
      <c r="S71" s="51">
        <v>496.26</v>
      </c>
      <c r="T71" s="51">
        <v>546.15</v>
      </c>
      <c r="U71" s="51">
        <v>660.76</v>
      </c>
      <c r="W71" s="46" t="s">
        <v>553</v>
      </c>
      <c r="X71" s="50" t="s">
        <v>41</v>
      </c>
      <c r="Y71" s="50" t="s">
        <v>50</v>
      </c>
      <c r="Z71" s="50"/>
      <c r="AA71" s="50"/>
      <c r="AB71" s="50"/>
      <c r="AC71" s="50"/>
      <c r="AD71" s="50"/>
      <c r="AE71" s="50"/>
      <c r="AF71" s="50"/>
      <c r="AG71" s="50"/>
      <c r="AH71" s="51">
        <v>219.97</v>
      </c>
      <c r="AI71" s="51">
        <v>262.05</v>
      </c>
      <c r="AJ71" s="51">
        <v>290.93</v>
      </c>
      <c r="AK71" s="51">
        <v>306.51</v>
      </c>
      <c r="AL71" s="51">
        <v>393.95</v>
      </c>
      <c r="AM71" s="51">
        <v>433.64</v>
      </c>
      <c r="AN71" s="51">
        <v>525.13</v>
      </c>
      <c r="AP71" s="46" t="s">
        <v>554</v>
      </c>
      <c r="AQ71" s="50" t="s">
        <v>56</v>
      </c>
      <c r="AR71" s="50" t="s">
        <v>38</v>
      </c>
      <c r="AS71" s="50"/>
      <c r="AT71" s="50"/>
      <c r="AU71" s="50"/>
      <c r="AV71" s="50"/>
      <c r="AW71" s="50"/>
      <c r="AX71" s="50"/>
      <c r="AY71" s="50"/>
      <c r="AZ71" s="50"/>
      <c r="BA71" s="51">
        <v>150.99</v>
      </c>
      <c r="BB71" s="51">
        <v>185.3</v>
      </c>
      <c r="BC71" s="51">
        <v>194.78</v>
      </c>
      <c r="BD71" s="51">
        <v>198.28</v>
      </c>
      <c r="BE71" s="51">
        <v>218.54</v>
      </c>
      <c r="BF71" s="51">
        <v>272.2</v>
      </c>
      <c r="BG71" s="51">
        <v>324.29000000000002</v>
      </c>
      <c r="BI71" s="46" t="s">
        <v>555</v>
      </c>
      <c r="BJ71" s="50" t="s">
        <v>53</v>
      </c>
      <c r="BK71" s="50" t="s">
        <v>35</v>
      </c>
      <c r="BL71" s="50"/>
      <c r="BM71" s="50"/>
      <c r="BN71" s="50"/>
      <c r="BO71" s="50"/>
      <c r="BP71" s="50"/>
      <c r="BQ71" s="50"/>
      <c r="BR71" s="50"/>
      <c r="BS71" s="50"/>
      <c r="BT71" s="51">
        <v>155.52000000000001</v>
      </c>
      <c r="BU71" s="51">
        <v>173.21</v>
      </c>
      <c r="BV71" s="51">
        <v>216.06</v>
      </c>
      <c r="BW71" s="51">
        <v>225.94</v>
      </c>
      <c r="BX71" s="51">
        <v>296.81</v>
      </c>
      <c r="BY71" s="51">
        <v>337.5</v>
      </c>
      <c r="BZ71" s="51">
        <v>442.18</v>
      </c>
      <c r="CB71" s="46" t="s">
        <v>556</v>
      </c>
      <c r="CC71" s="50" t="s">
        <v>41</v>
      </c>
      <c r="CD71" s="50" t="s">
        <v>34</v>
      </c>
      <c r="CE71" s="50"/>
      <c r="CF71" s="50"/>
      <c r="CG71" s="51">
        <v>42.800000000000004</v>
      </c>
      <c r="CI71" s="46" t="s">
        <v>557</v>
      </c>
      <c r="CJ71" s="50" t="s">
        <v>41</v>
      </c>
      <c r="CK71" s="50" t="s">
        <v>50</v>
      </c>
      <c r="CL71" s="50"/>
      <c r="CM71" s="50"/>
      <c r="CN71" s="51">
        <v>52.6</v>
      </c>
      <c r="CP71" s="46" t="s">
        <v>558</v>
      </c>
      <c r="CQ71" s="50" t="s">
        <v>41</v>
      </c>
      <c r="CR71" s="50" t="s">
        <v>34</v>
      </c>
      <c r="CS71" s="50"/>
      <c r="CT71" s="50"/>
      <c r="CU71" s="51">
        <v>31.200000000000003</v>
      </c>
      <c r="CW71" s="46"/>
      <c r="CX71" s="50"/>
      <c r="CY71" s="50"/>
      <c r="CZ71" s="50"/>
      <c r="DA71" s="50"/>
      <c r="DB71" s="50"/>
      <c r="DC71" s="50"/>
      <c r="DD71" s="50"/>
      <c r="DE71" s="50"/>
      <c r="DF71" s="51"/>
      <c r="DG71" s="51"/>
      <c r="DH71" s="51"/>
      <c r="DI71" s="51"/>
      <c r="DJ71" s="51"/>
      <c r="DK71" s="51"/>
      <c r="DL71" s="51"/>
      <c r="DN71" s="46"/>
      <c r="DO71" s="43"/>
      <c r="DP71" s="43"/>
      <c r="DQ71" s="43"/>
      <c r="DR71" s="43"/>
      <c r="DS71" s="43"/>
      <c r="DT71" s="43"/>
      <c r="DU71" s="43"/>
      <c r="DV71" s="43"/>
      <c r="DW71" s="49"/>
      <c r="DX71" s="49"/>
      <c r="DY71" s="49"/>
      <c r="DZ71" s="49"/>
      <c r="EA71" s="49"/>
      <c r="EB71" s="49"/>
      <c r="EC71" s="49"/>
    </row>
    <row r="72" spans="3:133" x14ac:dyDescent="0.25">
      <c r="C72" s="46" t="s">
        <v>559</v>
      </c>
      <c r="D72" s="50" t="s">
        <v>41</v>
      </c>
      <c r="E72" s="50"/>
      <c r="F72" s="50"/>
      <c r="G72" s="50"/>
      <c r="H72" s="50"/>
      <c r="I72" s="50"/>
      <c r="J72" s="50"/>
      <c r="K72" s="50"/>
      <c r="L72" s="50"/>
      <c r="M72" s="50"/>
      <c r="N72" s="50" t="s">
        <v>52</v>
      </c>
      <c r="O72" s="51">
        <v>297.66000000000003</v>
      </c>
      <c r="P72" s="51">
        <v>314.58999999999997</v>
      </c>
      <c r="Q72" s="51">
        <v>361.17</v>
      </c>
      <c r="R72" s="51">
        <v>412.85</v>
      </c>
      <c r="S72" s="51">
        <v>533.30999999999995</v>
      </c>
      <c r="T72" s="51">
        <v>587.02</v>
      </c>
      <c r="U72" s="51">
        <v>710.16</v>
      </c>
      <c r="W72" s="46" t="s">
        <v>560</v>
      </c>
      <c r="X72" s="50" t="s">
        <v>41</v>
      </c>
      <c r="Y72" s="50" t="s">
        <v>52</v>
      </c>
      <c r="Z72" s="50"/>
      <c r="AA72" s="50"/>
      <c r="AB72" s="50"/>
      <c r="AC72" s="50"/>
      <c r="AD72" s="50"/>
      <c r="AE72" s="50"/>
      <c r="AF72" s="50"/>
      <c r="AG72" s="50"/>
      <c r="AH72" s="51">
        <v>235.14</v>
      </c>
      <c r="AI72" s="51">
        <v>280.10000000000002</v>
      </c>
      <c r="AJ72" s="51">
        <v>310.91000000000003</v>
      </c>
      <c r="AK72" s="51">
        <v>328.38</v>
      </c>
      <c r="AL72" s="51">
        <v>420.54</v>
      </c>
      <c r="AM72" s="51">
        <v>463.11</v>
      </c>
      <c r="AN72" s="51">
        <v>561.24</v>
      </c>
      <c r="AP72" s="46" t="s">
        <v>137</v>
      </c>
      <c r="AQ72" s="43"/>
      <c r="AR72" s="43" t="s">
        <v>12</v>
      </c>
      <c r="AS72" s="43"/>
      <c r="AT72" s="43"/>
      <c r="AU72" s="43"/>
      <c r="AV72" s="43"/>
      <c r="AW72" s="43"/>
      <c r="AX72" s="43"/>
      <c r="AY72" s="43"/>
      <c r="AZ72" s="43"/>
      <c r="BA72" s="49" t="s">
        <v>13</v>
      </c>
      <c r="BB72" s="49" t="s">
        <v>14</v>
      </c>
      <c r="BC72" s="49" t="s">
        <v>15</v>
      </c>
      <c r="BD72" s="49" t="s">
        <v>16</v>
      </c>
      <c r="BE72" s="49" t="s">
        <v>17</v>
      </c>
      <c r="BF72" s="49" t="s">
        <v>18</v>
      </c>
      <c r="BG72" s="49" t="s">
        <v>19</v>
      </c>
      <c r="BI72" s="46" t="s">
        <v>561</v>
      </c>
      <c r="BJ72" s="50" t="s">
        <v>53</v>
      </c>
      <c r="BK72" s="50" t="s">
        <v>39</v>
      </c>
      <c r="BL72" s="50"/>
      <c r="BM72" s="50"/>
      <c r="BN72" s="50"/>
      <c r="BO72" s="50"/>
      <c r="BP72" s="50"/>
      <c r="BQ72" s="50"/>
      <c r="BR72" s="50"/>
      <c r="BS72" s="50"/>
      <c r="BT72" s="51">
        <v>166.75</v>
      </c>
      <c r="BU72" s="51">
        <v>184.31</v>
      </c>
      <c r="BV72" s="51">
        <v>241.79</v>
      </c>
      <c r="BW72" s="51">
        <v>251.68</v>
      </c>
      <c r="BX72" s="51">
        <v>363.82</v>
      </c>
      <c r="BY72" s="51">
        <v>404.5</v>
      </c>
      <c r="BZ72" s="51">
        <v>537.12</v>
      </c>
      <c r="CB72" s="46" t="s">
        <v>562</v>
      </c>
      <c r="CC72" s="50" t="s">
        <v>41</v>
      </c>
      <c r="CD72" s="50" t="s">
        <v>38</v>
      </c>
      <c r="CE72" s="50"/>
      <c r="CF72" s="50"/>
      <c r="CG72" s="51">
        <v>46.5</v>
      </c>
      <c r="CI72" s="46" t="s">
        <v>563</v>
      </c>
      <c r="CJ72" s="50" t="s">
        <v>41</v>
      </c>
      <c r="CK72" s="50" t="s">
        <v>52</v>
      </c>
      <c r="CL72" s="50"/>
      <c r="CM72" s="50"/>
      <c r="CN72" s="51">
        <v>55.900000000000006</v>
      </c>
      <c r="CP72" s="46" t="s">
        <v>564</v>
      </c>
      <c r="CQ72" s="50" t="s">
        <v>41</v>
      </c>
      <c r="CR72" s="50" t="s">
        <v>38</v>
      </c>
      <c r="CS72" s="50"/>
      <c r="CT72" s="50"/>
      <c r="CU72" s="51">
        <v>34.4</v>
      </c>
      <c r="CW72" s="46"/>
      <c r="CX72" s="50"/>
      <c r="CY72" s="50"/>
      <c r="CZ72" s="50"/>
      <c r="DA72" s="50"/>
      <c r="DB72" s="50"/>
      <c r="DC72" s="50"/>
      <c r="DD72" s="50"/>
      <c r="DE72" s="50"/>
      <c r="DF72" s="51"/>
      <c r="DG72" s="51"/>
      <c r="DH72" s="51"/>
      <c r="DI72" s="51"/>
      <c r="DJ72" s="51"/>
      <c r="DK72" s="51"/>
      <c r="DL72" s="51"/>
      <c r="DN72" s="46"/>
      <c r="DO72" s="50"/>
      <c r="DP72" s="50"/>
      <c r="DQ72" s="50"/>
      <c r="DR72" s="50"/>
      <c r="DS72" s="50"/>
      <c r="DT72" s="50"/>
      <c r="DU72" s="50"/>
      <c r="DV72" s="50"/>
      <c r="DW72" s="51"/>
      <c r="DX72" s="51"/>
      <c r="DY72" s="51"/>
      <c r="DZ72" s="51"/>
      <c r="EA72" s="51"/>
      <c r="EB72" s="51"/>
      <c r="EC72" s="51"/>
    </row>
    <row r="73" spans="3:133" x14ac:dyDescent="0.25">
      <c r="C73" s="46" t="s">
        <v>565</v>
      </c>
      <c r="D73" s="50" t="s">
        <v>41</v>
      </c>
      <c r="E73" s="50"/>
      <c r="F73" s="50"/>
      <c r="G73" s="50"/>
      <c r="H73" s="50"/>
      <c r="I73" s="50"/>
      <c r="J73" s="50"/>
      <c r="K73" s="50"/>
      <c r="L73" s="50"/>
      <c r="M73" s="50"/>
      <c r="N73" s="50" t="s">
        <v>54</v>
      </c>
      <c r="O73" s="51">
        <v>20.88</v>
      </c>
      <c r="P73" s="51">
        <v>24.7</v>
      </c>
      <c r="Q73" s="51">
        <v>26.59</v>
      </c>
      <c r="R73" s="51">
        <v>28.52</v>
      </c>
      <c r="S73" s="51">
        <v>37.049999999999997</v>
      </c>
      <c r="T73" s="51">
        <v>40.869999999999997</v>
      </c>
      <c r="U73" s="51">
        <v>49.4</v>
      </c>
      <c r="W73" s="46" t="s">
        <v>566</v>
      </c>
      <c r="X73" s="50" t="s">
        <v>41</v>
      </c>
      <c r="Y73" s="50" t="s">
        <v>54</v>
      </c>
      <c r="Z73" s="50"/>
      <c r="AA73" s="50"/>
      <c r="AB73" s="50"/>
      <c r="AC73" s="50"/>
      <c r="AD73" s="50"/>
      <c r="AE73" s="50"/>
      <c r="AF73" s="50"/>
      <c r="AG73" s="50"/>
      <c r="AH73" s="51">
        <v>15.22</v>
      </c>
      <c r="AI73" s="51">
        <v>18.05</v>
      </c>
      <c r="AJ73" s="51">
        <v>19.940000000000001</v>
      </c>
      <c r="AK73" s="51">
        <v>21.87</v>
      </c>
      <c r="AL73" s="51">
        <v>26.59</v>
      </c>
      <c r="AM73" s="51">
        <v>29.46</v>
      </c>
      <c r="AN73" s="51">
        <v>36.11</v>
      </c>
      <c r="AP73" s="46" t="s">
        <v>567</v>
      </c>
      <c r="AQ73" s="50" t="s">
        <v>57</v>
      </c>
      <c r="AR73" s="50" t="s">
        <v>22</v>
      </c>
      <c r="AS73" s="50"/>
      <c r="AT73" s="50"/>
      <c r="AU73" s="50"/>
      <c r="AV73" s="50"/>
      <c r="AW73" s="50"/>
      <c r="AX73" s="50"/>
      <c r="AY73" s="50"/>
      <c r="AZ73" s="50"/>
      <c r="BA73" s="51">
        <v>114.79</v>
      </c>
      <c r="BB73" s="51">
        <v>140.25</v>
      </c>
      <c r="BC73" s="51">
        <v>151.84</v>
      </c>
      <c r="BD73" s="51">
        <v>159.52000000000001</v>
      </c>
      <c r="BE73" s="51">
        <v>167.7</v>
      </c>
      <c r="BF73" s="51">
        <v>205.91</v>
      </c>
      <c r="BG73" s="51">
        <v>274.04000000000002</v>
      </c>
      <c r="BI73" s="46" t="s">
        <v>568</v>
      </c>
      <c r="BJ73" s="50" t="s">
        <v>53</v>
      </c>
      <c r="BK73" s="50" t="s">
        <v>38</v>
      </c>
      <c r="BL73" s="50"/>
      <c r="BM73" s="50"/>
      <c r="BN73" s="50"/>
      <c r="BO73" s="50"/>
      <c r="BP73" s="50"/>
      <c r="BQ73" s="50"/>
      <c r="BR73" s="50"/>
      <c r="BS73" s="50"/>
      <c r="BT73" s="51">
        <v>175.96</v>
      </c>
      <c r="BU73" s="51">
        <v>194.1</v>
      </c>
      <c r="BV73" s="51">
        <v>265.29000000000002</v>
      </c>
      <c r="BW73" s="51">
        <v>275.16000000000003</v>
      </c>
      <c r="BX73" s="51">
        <v>427.76</v>
      </c>
      <c r="BY73" s="51">
        <v>468.41</v>
      </c>
      <c r="BZ73" s="51">
        <v>628.74</v>
      </c>
      <c r="CB73" s="46" t="s">
        <v>569</v>
      </c>
      <c r="CC73" s="50" t="s">
        <v>41</v>
      </c>
      <c r="CD73" s="50" t="s">
        <v>42</v>
      </c>
      <c r="CE73" s="50"/>
      <c r="CF73" s="50"/>
      <c r="CG73" s="51">
        <v>50.2</v>
      </c>
      <c r="CI73" s="46" t="s">
        <v>570</v>
      </c>
      <c r="CJ73" s="50" t="s">
        <v>41</v>
      </c>
      <c r="CK73" s="50" t="s">
        <v>54</v>
      </c>
      <c r="CL73" s="50"/>
      <c r="CM73" s="50"/>
      <c r="CN73" s="51">
        <v>3.3000000000000003</v>
      </c>
      <c r="CP73" s="46" t="s">
        <v>571</v>
      </c>
      <c r="CQ73" s="50" t="s">
        <v>41</v>
      </c>
      <c r="CR73" s="50" t="s">
        <v>42</v>
      </c>
      <c r="CS73" s="50"/>
      <c r="CT73" s="50"/>
      <c r="CU73" s="51">
        <v>37.5</v>
      </c>
      <c r="CW73" s="46"/>
      <c r="CX73" s="50"/>
      <c r="CY73" s="50"/>
      <c r="CZ73" s="50"/>
      <c r="DA73" s="50"/>
      <c r="DB73" s="50"/>
      <c r="DC73" s="50"/>
      <c r="DD73" s="50"/>
      <c r="DE73" s="50"/>
      <c r="DF73" s="51"/>
      <c r="DG73" s="51"/>
      <c r="DH73" s="51"/>
      <c r="DI73" s="51"/>
      <c r="DJ73" s="51"/>
      <c r="DK73" s="51"/>
      <c r="DL73" s="51"/>
      <c r="DN73" s="46"/>
      <c r="DO73" s="50"/>
      <c r="DP73" s="50"/>
      <c r="DQ73" s="50"/>
      <c r="DR73" s="50"/>
      <c r="DS73" s="50"/>
      <c r="DT73" s="50"/>
      <c r="DU73" s="50"/>
      <c r="DV73" s="50"/>
      <c r="DW73" s="51"/>
      <c r="DX73" s="51"/>
      <c r="DY73" s="51"/>
      <c r="DZ73" s="51"/>
      <c r="EA73" s="51"/>
      <c r="EB73" s="51"/>
      <c r="EC73" s="51"/>
    </row>
    <row r="74" spans="3:133" x14ac:dyDescent="0.25">
      <c r="C74" s="46" t="s">
        <v>191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 t="s">
        <v>12</v>
      </c>
      <c r="O74" s="49" t="s">
        <v>13</v>
      </c>
      <c r="P74" s="49" t="s">
        <v>14</v>
      </c>
      <c r="Q74" s="49" t="s">
        <v>15</v>
      </c>
      <c r="R74" s="49" t="s">
        <v>16</v>
      </c>
      <c r="S74" s="49" t="s">
        <v>17</v>
      </c>
      <c r="T74" s="49" t="s">
        <v>18</v>
      </c>
      <c r="U74" s="49" t="s">
        <v>19</v>
      </c>
      <c r="W74" s="46" t="s">
        <v>192</v>
      </c>
      <c r="X74" s="43"/>
      <c r="Y74" s="43" t="s">
        <v>12</v>
      </c>
      <c r="Z74" s="43"/>
      <c r="AA74" s="43"/>
      <c r="AB74" s="43"/>
      <c r="AC74" s="43"/>
      <c r="AD74" s="43"/>
      <c r="AE74" s="43"/>
      <c r="AF74" s="43"/>
      <c r="AG74" s="43"/>
      <c r="AH74" s="49" t="s">
        <v>13</v>
      </c>
      <c r="AI74" s="49" t="s">
        <v>14</v>
      </c>
      <c r="AJ74" s="49" t="s">
        <v>15</v>
      </c>
      <c r="AK74" s="49" t="s">
        <v>16</v>
      </c>
      <c r="AL74" s="49" t="s">
        <v>17</v>
      </c>
      <c r="AM74" s="49" t="s">
        <v>18</v>
      </c>
      <c r="AN74" s="49" t="s">
        <v>19</v>
      </c>
      <c r="AP74" s="46" t="s">
        <v>572</v>
      </c>
      <c r="AQ74" s="50" t="s">
        <v>57</v>
      </c>
      <c r="AR74" s="50" t="s">
        <v>28</v>
      </c>
      <c r="AS74" s="50"/>
      <c r="AT74" s="50"/>
      <c r="AU74" s="50"/>
      <c r="AV74" s="50"/>
      <c r="AW74" s="50"/>
      <c r="AX74" s="50"/>
      <c r="AY74" s="50"/>
      <c r="AZ74" s="50"/>
      <c r="BA74" s="51">
        <v>121.7</v>
      </c>
      <c r="BB74" s="51">
        <v>148.21</v>
      </c>
      <c r="BC74" s="51">
        <v>161.13</v>
      </c>
      <c r="BD74" s="51">
        <v>169.22</v>
      </c>
      <c r="BE74" s="51">
        <v>177.98</v>
      </c>
      <c r="BF74" s="51">
        <v>218.44</v>
      </c>
      <c r="BG74" s="51">
        <v>290.74</v>
      </c>
      <c r="BI74" s="46" t="s">
        <v>147</v>
      </c>
      <c r="BJ74" s="43"/>
      <c r="BK74" s="43" t="s">
        <v>12</v>
      </c>
      <c r="BL74" s="43"/>
      <c r="BM74" s="43"/>
      <c r="BN74" s="43"/>
      <c r="BO74" s="43"/>
      <c r="BP74" s="43"/>
      <c r="BQ74" s="43"/>
      <c r="BR74" s="43"/>
      <c r="BS74" s="43"/>
      <c r="BT74" s="49" t="s">
        <v>13</v>
      </c>
      <c r="BU74" s="49" t="s">
        <v>14</v>
      </c>
      <c r="BV74" s="49" t="s">
        <v>15</v>
      </c>
      <c r="BW74" s="49" t="s">
        <v>16</v>
      </c>
      <c r="BX74" s="49" t="s">
        <v>17</v>
      </c>
      <c r="BY74" s="49" t="s">
        <v>18</v>
      </c>
      <c r="BZ74" s="49" t="s">
        <v>19</v>
      </c>
      <c r="CB74" s="46" t="s">
        <v>573</v>
      </c>
      <c r="CC74" s="50" t="s">
        <v>41</v>
      </c>
      <c r="CD74" s="50" t="s">
        <v>44</v>
      </c>
      <c r="CE74" s="50"/>
      <c r="CF74" s="50"/>
      <c r="CG74" s="51">
        <v>53.900000000000006</v>
      </c>
      <c r="CI74" s="46" t="s">
        <v>195</v>
      </c>
      <c r="CJ74" s="43"/>
      <c r="CK74" s="43" t="s">
        <v>12</v>
      </c>
      <c r="CL74" s="43"/>
      <c r="CM74" s="43"/>
      <c r="CN74" s="49" t="s">
        <v>20</v>
      </c>
      <c r="CP74" s="46" t="s">
        <v>574</v>
      </c>
      <c r="CQ74" s="50" t="s">
        <v>41</v>
      </c>
      <c r="CR74" s="50" t="s">
        <v>44</v>
      </c>
      <c r="CS74" s="50"/>
      <c r="CT74" s="50"/>
      <c r="CU74" s="51">
        <v>40.5</v>
      </c>
      <c r="CW74" s="46"/>
      <c r="CX74" s="43"/>
      <c r="CY74" s="43"/>
      <c r="CZ74" s="43"/>
      <c r="DA74" s="43"/>
      <c r="DB74" s="43"/>
      <c r="DC74" s="43"/>
      <c r="DD74" s="43"/>
      <c r="DE74" s="43"/>
      <c r="DF74" s="49"/>
      <c r="DG74" s="49"/>
      <c r="DH74" s="49"/>
      <c r="DI74" s="49"/>
      <c r="DJ74" s="49"/>
      <c r="DK74" s="49"/>
      <c r="DL74" s="49"/>
      <c r="DN74" s="46"/>
      <c r="DO74" s="50"/>
      <c r="DP74" s="50"/>
      <c r="DQ74" s="50"/>
      <c r="DR74" s="50"/>
      <c r="DS74" s="50"/>
      <c r="DT74" s="50"/>
      <c r="DU74" s="50"/>
      <c r="DV74" s="50"/>
      <c r="DW74" s="51"/>
      <c r="DX74" s="51"/>
      <c r="DY74" s="51"/>
      <c r="DZ74" s="51"/>
      <c r="EA74" s="51"/>
      <c r="EB74" s="51"/>
      <c r="EC74" s="51"/>
    </row>
    <row r="75" spans="3:133" x14ac:dyDescent="0.25">
      <c r="C75" s="46" t="s">
        <v>575</v>
      </c>
      <c r="D75" s="50" t="s">
        <v>43</v>
      </c>
      <c r="E75" s="50"/>
      <c r="F75" s="50"/>
      <c r="G75" s="50"/>
      <c r="H75" s="50"/>
      <c r="I75" s="50"/>
      <c r="J75" s="50"/>
      <c r="K75" s="50"/>
      <c r="L75" s="50"/>
      <c r="M75" s="50"/>
      <c r="N75" s="50" t="s">
        <v>22</v>
      </c>
      <c r="O75" s="51">
        <v>179.19</v>
      </c>
      <c r="P75" s="51">
        <v>185.75</v>
      </c>
      <c r="Q75" s="51">
        <v>215.7</v>
      </c>
      <c r="R75" s="51">
        <v>249.2</v>
      </c>
      <c r="S75" s="51">
        <v>321.64</v>
      </c>
      <c r="T75" s="51">
        <v>353.85</v>
      </c>
      <c r="U75" s="51">
        <v>428.13</v>
      </c>
      <c r="W75" s="46" t="s">
        <v>576</v>
      </c>
      <c r="X75" s="50" t="s">
        <v>43</v>
      </c>
      <c r="Y75" s="50" t="s">
        <v>22</v>
      </c>
      <c r="Z75" s="50"/>
      <c r="AA75" s="50"/>
      <c r="AB75" s="50"/>
      <c r="AC75" s="50"/>
      <c r="AD75" s="50"/>
      <c r="AE75" s="50"/>
      <c r="AF75" s="50"/>
      <c r="AG75" s="50"/>
      <c r="AH75" s="51">
        <v>143.4</v>
      </c>
      <c r="AI75" s="51">
        <v>170.83</v>
      </c>
      <c r="AJ75" s="51">
        <v>189.83</v>
      </c>
      <c r="AK75" s="51">
        <v>199.35</v>
      </c>
      <c r="AL75" s="51">
        <v>257.29000000000002</v>
      </c>
      <c r="AM75" s="51">
        <v>283.14999999999998</v>
      </c>
      <c r="AN75" s="51">
        <v>342.52</v>
      </c>
      <c r="AP75" s="46" t="s">
        <v>577</v>
      </c>
      <c r="AQ75" s="50" t="s">
        <v>57</v>
      </c>
      <c r="AR75" s="50" t="s">
        <v>34</v>
      </c>
      <c r="AS75" s="50"/>
      <c r="AT75" s="50"/>
      <c r="AU75" s="50"/>
      <c r="AV75" s="50"/>
      <c r="AW75" s="50"/>
      <c r="AX75" s="50"/>
      <c r="AY75" s="50"/>
      <c r="AZ75" s="50"/>
      <c r="BA75" s="51">
        <v>128.76</v>
      </c>
      <c r="BB75" s="51">
        <v>156.19999999999999</v>
      </c>
      <c r="BC75" s="51">
        <v>170.34</v>
      </c>
      <c r="BD75" s="51">
        <v>178.92</v>
      </c>
      <c r="BE75" s="51">
        <v>188.22</v>
      </c>
      <c r="BF75" s="51">
        <v>230.97</v>
      </c>
      <c r="BG75" s="51">
        <v>307.45</v>
      </c>
      <c r="BI75" s="46" t="s">
        <v>578</v>
      </c>
      <c r="BJ75" s="50" t="s">
        <v>55</v>
      </c>
      <c r="BK75" s="50" t="s">
        <v>23</v>
      </c>
      <c r="BL75" s="50"/>
      <c r="BM75" s="50"/>
      <c r="BN75" s="50"/>
      <c r="BO75" s="50"/>
      <c r="BP75" s="50"/>
      <c r="BQ75" s="50"/>
      <c r="BR75" s="50"/>
      <c r="BS75" s="50"/>
      <c r="BT75" s="51">
        <v>141.78</v>
      </c>
      <c r="BU75" s="51">
        <v>158.47999999999999</v>
      </c>
      <c r="BV75" s="51">
        <v>180.8</v>
      </c>
      <c r="BW75" s="51">
        <v>190.69</v>
      </c>
      <c r="BX75" s="51">
        <v>200.88</v>
      </c>
      <c r="BY75" s="51">
        <v>241.53</v>
      </c>
      <c r="BZ75" s="51">
        <v>304.72000000000003</v>
      </c>
      <c r="CB75" s="46" t="s">
        <v>579</v>
      </c>
      <c r="CC75" s="50" t="s">
        <v>41</v>
      </c>
      <c r="CD75" s="50" t="s">
        <v>46</v>
      </c>
      <c r="CE75" s="50"/>
      <c r="CF75" s="50"/>
      <c r="CG75" s="51">
        <v>57.6</v>
      </c>
      <c r="CI75" s="46" t="s">
        <v>580</v>
      </c>
      <c r="CJ75" s="50" t="s">
        <v>43</v>
      </c>
      <c r="CK75" s="50" t="s">
        <v>22</v>
      </c>
      <c r="CL75" s="50"/>
      <c r="CM75" s="50"/>
      <c r="CN75" s="51">
        <v>26.200000000000003</v>
      </c>
      <c r="CP75" s="46" t="s">
        <v>581</v>
      </c>
      <c r="CQ75" s="50" t="s">
        <v>41</v>
      </c>
      <c r="CR75" s="50" t="s">
        <v>46</v>
      </c>
      <c r="CS75" s="50"/>
      <c r="CT75" s="50"/>
      <c r="CU75" s="51">
        <v>43.6</v>
      </c>
      <c r="CW75" s="46"/>
      <c r="CX75" s="50"/>
      <c r="CY75" s="50"/>
      <c r="CZ75" s="50"/>
      <c r="DA75" s="50"/>
      <c r="DB75" s="50"/>
      <c r="DC75" s="50"/>
      <c r="DD75" s="50"/>
      <c r="DE75" s="50"/>
      <c r="DF75" s="51"/>
      <c r="DG75" s="51"/>
      <c r="DH75" s="51"/>
      <c r="DI75" s="51"/>
      <c r="DJ75" s="51"/>
      <c r="DK75" s="51"/>
      <c r="DL75" s="51"/>
      <c r="DN75" s="46"/>
      <c r="DO75" s="50"/>
      <c r="DP75" s="50"/>
      <c r="DQ75" s="50"/>
      <c r="DR75" s="50"/>
      <c r="DS75" s="50"/>
      <c r="DT75" s="50"/>
      <c r="DU75" s="50"/>
      <c r="DV75" s="50"/>
      <c r="DW75" s="51"/>
      <c r="DX75" s="51"/>
      <c r="DY75" s="51"/>
      <c r="DZ75" s="51"/>
      <c r="EA75" s="51"/>
      <c r="EB75" s="51"/>
      <c r="EC75" s="51"/>
    </row>
    <row r="76" spans="3:133" x14ac:dyDescent="0.25">
      <c r="C76" s="46" t="s">
        <v>582</v>
      </c>
      <c r="D76" s="50" t="s">
        <v>43</v>
      </c>
      <c r="E76" s="50"/>
      <c r="F76" s="50"/>
      <c r="G76" s="50"/>
      <c r="H76" s="50"/>
      <c r="I76" s="50"/>
      <c r="J76" s="50"/>
      <c r="K76" s="50"/>
      <c r="L76" s="50"/>
      <c r="M76" s="50"/>
      <c r="N76" s="50" t="s">
        <v>28</v>
      </c>
      <c r="O76" s="51">
        <v>190.15</v>
      </c>
      <c r="P76" s="51">
        <v>197.06</v>
      </c>
      <c r="Q76" s="51">
        <v>228.81</v>
      </c>
      <c r="R76" s="51">
        <v>264.43</v>
      </c>
      <c r="S76" s="51">
        <v>341.18</v>
      </c>
      <c r="T76" s="51">
        <v>375.4</v>
      </c>
      <c r="U76" s="51">
        <v>454.27</v>
      </c>
      <c r="W76" s="46" t="s">
        <v>583</v>
      </c>
      <c r="X76" s="50" t="s">
        <v>43</v>
      </c>
      <c r="Y76" s="50" t="s">
        <v>28</v>
      </c>
      <c r="Z76" s="50"/>
      <c r="AA76" s="50"/>
      <c r="AB76" s="50"/>
      <c r="AC76" s="50"/>
      <c r="AD76" s="50"/>
      <c r="AE76" s="50"/>
      <c r="AF76" s="50"/>
      <c r="AG76" s="50"/>
      <c r="AH76" s="51">
        <v>152.11000000000001</v>
      </c>
      <c r="AI76" s="51">
        <v>181.3</v>
      </c>
      <c r="AJ76" s="51">
        <v>201.33</v>
      </c>
      <c r="AK76" s="51">
        <v>211.52</v>
      </c>
      <c r="AL76" s="51">
        <v>272.95999999999998</v>
      </c>
      <c r="AM76" s="51">
        <v>300.36</v>
      </c>
      <c r="AN76" s="51">
        <v>363.45</v>
      </c>
      <c r="AP76" s="46" t="s">
        <v>584</v>
      </c>
      <c r="AQ76" s="50" t="s">
        <v>57</v>
      </c>
      <c r="AR76" s="50" t="s">
        <v>38</v>
      </c>
      <c r="AS76" s="50"/>
      <c r="AT76" s="50"/>
      <c r="AU76" s="50"/>
      <c r="AV76" s="50"/>
      <c r="AW76" s="50"/>
      <c r="AX76" s="50"/>
      <c r="AY76" s="50"/>
      <c r="AZ76" s="50"/>
      <c r="BA76" s="51">
        <v>150.99</v>
      </c>
      <c r="BB76" s="51">
        <v>185.3</v>
      </c>
      <c r="BC76" s="51">
        <v>194.78</v>
      </c>
      <c r="BD76" s="51">
        <v>198.28</v>
      </c>
      <c r="BE76" s="51">
        <v>218.54</v>
      </c>
      <c r="BF76" s="51">
        <v>272.2</v>
      </c>
      <c r="BG76" s="51">
        <v>324.29000000000002</v>
      </c>
      <c r="BI76" s="46" t="s">
        <v>585</v>
      </c>
      <c r="BJ76" s="50" t="s">
        <v>55</v>
      </c>
      <c r="BK76" s="50" t="s">
        <v>29</v>
      </c>
      <c r="BL76" s="50"/>
      <c r="BM76" s="50"/>
      <c r="BN76" s="50"/>
      <c r="BO76" s="50"/>
      <c r="BP76" s="50"/>
      <c r="BQ76" s="50"/>
      <c r="BR76" s="50"/>
      <c r="BS76" s="50"/>
      <c r="BT76" s="51">
        <v>146.32</v>
      </c>
      <c r="BU76" s="51">
        <v>163.34</v>
      </c>
      <c r="BV76" s="51">
        <v>192.62</v>
      </c>
      <c r="BW76" s="51">
        <v>202.5</v>
      </c>
      <c r="BX76" s="51">
        <v>232.9</v>
      </c>
      <c r="BY76" s="51">
        <v>273.55</v>
      </c>
      <c r="BZ76" s="51">
        <v>350.61</v>
      </c>
      <c r="CB76" s="46" t="s">
        <v>586</v>
      </c>
      <c r="CC76" s="50" t="s">
        <v>41</v>
      </c>
      <c r="CD76" s="50" t="s">
        <v>48</v>
      </c>
      <c r="CE76" s="50"/>
      <c r="CF76" s="50"/>
      <c r="CG76" s="51">
        <v>61.300000000000004</v>
      </c>
      <c r="CI76" s="46" t="s">
        <v>587</v>
      </c>
      <c r="CJ76" s="50" t="s">
        <v>43</v>
      </c>
      <c r="CK76" s="50" t="s">
        <v>28</v>
      </c>
      <c r="CL76" s="50"/>
      <c r="CM76" s="50"/>
      <c r="CN76" s="51">
        <v>29.5</v>
      </c>
      <c r="CP76" s="46" t="s">
        <v>588</v>
      </c>
      <c r="CQ76" s="50" t="s">
        <v>41</v>
      </c>
      <c r="CR76" s="50" t="s">
        <v>48</v>
      </c>
      <c r="CS76" s="50"/>
      <c r="CT76" s="50"/>
      <c r="CU76" s="51">
        <v>46.7</v>
      </c>
      <c r="CW76" s="46"/>
      <c r="CX76" s="50"/>
      <c r="CY76" s="50"/>
      <c r="CZ76" s="50"/>
      <c r="DA76" s="50"/>
      <c r="DB76" s="50"/>
      <c r="DC76" s="50"/>
      <c r="DD76" s="50"/>
      <c r="DE76" s="50"/>
      <c r="DF76" s="51"/>
      <c r="DG76" s="51"/>
      <c r="DH76" s="51"/>
      <c r="DI76" s="51"/>
      <c r="DJ76" s="51"/>
      <c r="DK76" s="51"/>
      <c r="DL76" s="51"/>
      <c r="DN76" s="46"/>
      <c r="DO76" s="43"/>
      <c r="DP76" s="43"/>
      <c r="DQ76" s="43"/>
      <c r="DR76" s="43"/>
      <c r="DS76" s="43"/>
      <c r="DT76" s="43"/>
      <c r="DU76" s="43"/>
      <c r="DV76" s="43"/>
      <c r="DW76" s="49"/>
      <c r="DX76" s="49"/>
      <c r="DY76" s="49"/>
      <c r="DZ76" s="49"/>
      <c r="EA76" s="49"/>
      <c r="EB76" s="49"/>
      <c r="EC76" s="49"/>
    </row>
    <row r="77" spans="3:133" x14ac:dyDescent="0.25">
      <c r="C77" s="46" t="s">
        <v>589</v>
      </c>
      <c r="D77" s="50" t="s">
        <v>43</v>
      </c>
      <c r="E77" s="50"/>
      <c r="F77" s="50"/>
      <c r="G77" s="50"/>
      <c r="H77" s="50"/>
      <c r="I77" s="50"/>
      <c r="J77" s="50"/>
      <c r="K77" s="50"/>
      <c r="L77" s="50"/>
      <c r="M77" s="50"/>
      <c r="N77" s="50" t="s">
        <v>34</v>
      </c>
      <c r="O77" s="51">
        <v>201.06</v>
      </c>
      <c r="P77" s="51">
        <v>208.38</v>
      </c>
      <c r="Q77" s="51">
        <v>242.02</v>
      </c>
      <c r="R77" s="51">
        <v>279.52</v>
      </c>
      <c r="S77" s="51">
        <v>360.76</v>
      </c>
      <c r="T77" s="51">
        <v>396.96</v>
      </c>
      <c r="U77" s="51">
        <v>480.31</v>
      </c>
      <c r="W77" s="46" t="s">
        <v>590</v>
      </c>
      <c r="X77" s="50" t="s">
        <v>43</v>
      </c>
      <c r="Y77" s="50" t="s">
        <v>34</v>
      </c>
      <c r="Z77" s="50"/>
      <c r="AA77" s="50"/>
      <c r="AB77" s="50"/>
      <c r="AC77" s="50"/>
      <c r="AD77" s="50"/>
      <c r="AE77" s="50"/>
      <c r="AF77" s="50"/>
      <c r="AG77" s="50"/>
      <c r="AH77" s="51">
        <v>160.86000000000001</v>
      </c>
      <c r="AI77" s="51">
        <v>191.72</v>
      </c>
      <c r="AJ77" s="51">
        <v>212.92</v>
      </c>
      <c r="AK77" s="51">
        <v>223.65</v>
      </c>
      <c r="AL77" s="51">
        <v>288.68</v>
      </c>
      <c r="AM77" s="51">
        <v>317.64999999999998</v>
      </c>
      <c r="AN77" s="51">
        <v>384.25</v>
      </c>
      <c r="AP77" s="46" t="s">
        <v>137</v>
      </c>
      <c r="AQ77" s="43"/>
      <c r="AR77" s="43" t="s">
        <v>12</v>
      </c>
      <c r="AS77" s="43"/>
      <c r="AT77" s="43"/>
      <c r="AU77" s="43"/>
      <c r="AV77" s="43"/>
      <c r="AW77" s="43"/>
      <c r="AX77" s="43"/>
      <c r="AY77" s="43"/>
      <c r="AZ77" s="43"/>
      <c r="BA77" s="49" t="s">
        <v>13</v>
      </c>
      <c r="BB77" s="49" t="s">
        <v>14</v>
      </c>
      <c r="BC77" s="49" t="s">
        <v>15</v>
      </c>
      <c r="BD77" s="49" t="s">
        <v>16</v>
      </c>
      <c r="BE77" s="49" t="s">
        <v>17</v>
      </c>
      <c r="BF77" s="49" t="s">
        <v>18</v>
      </c>
      <c r="BG77" s="49" t="s">
        <v>19</v>
      </c>
      <c r="BI77" s="46" t="s">
        <v>591</v>
      </c>
      <c r="BJ77" s="50" t="s">
        <v>55</v>
      </c>
      <c r="BK77" s="50" t="s">
        <v>35</v>
      </c>
      <c r="BL77" s="50"/>
      <c r="BM77" s="50"/>
      <c r="BN77" s="50"/>
      <c r="BO77" s="50"/>
      <c r="BP77" s="50"/>
      <c r="BQ77" s="50"/>
      <c r="BR77" s="50"/>
      <c r="BS77" s="50"/>
      <c r="BT77" s="51">
        <v>155.52000000000001</v>
      </c>
      <c r="BU77" s="51">
        <v>173.21</v>
      </c>
      <c r="BV77" s="51">
        <v>216.06</v>
      </c>
      <c r="BW77" s="51">
        <v>225.94</v>
      </c>
      <c r="BX77" s="51">
        <v>296.81</v>
      </c>
      <c r="BY77" s="51">
        <v>337.5</v>
      </c>
      <c r="BZ77" s="51">
        <v>442.18</v>
      </c>
      <c r="CB77" s="46" t="s">
        <v>592</v>
      </c>
      <c r="CC77" s="50" t="s">
        <v>41</v>
      </c>
      <c r="CD77" s="50" t="s">
        <v>50</v>
      </c>
      <c r="CE77" s="50"/>
      <c r="CF77" s="50"/>
      <c r="CG77" s="51">
        <v>65.100000000000009</v>
      </c>
      <c r="CI77" s="46" t="s">
        <v>593</v>
      </c>
      <c r="CJ77" s="50" t="s">
        <v>43</v>
      </c>
      <c r="CK77" s="50" t="s">
        <v>34</v>
      </c>
      <c r="CL77" s="50"/>
      <c r="CM77" s="50"/>
      <c r="CN77" s="51">
        <v>32.700000000000003</v>
      </c>
      <c r="CP77" s="46" t="s">
        <v>594</v>
      </c>
      <c r="CQ77" s="50" t="s">
        <v>41</v>
      </c>
      <c r="CR77" s="50" t="s">
        <v>50</v>
      </c>
      <c r="CS77" s="50"/>
      <c r="CT77" s="50"/>
      <c r="CU77" s="51">
        <v>49.7</v>
      </c>
      <c r="CW77" s="46"/>
      <c r="CX77" s="50"/>
      <c r="CY77" s="50"/>
      <c r="CZ77" s="50"/>
      <c r="DA77" s="50"/>
      <c r="DB77" s="50"/>
      <c r="DC77" s="50"/>
      <c r="DD77" s="50"/>
      <c r="DE77" s="50"/>
      <c r="DF77" s="51"/>
      <c r="DG77" s="51"/>
      <c r="DH77" s="51"/>
      <c r="DI77" s="51"/>
      <c r="DJ77" s="51"/>
      <c r="DK77" s="51"/>
      <c r="DL77" s="51"/>
      <c r="DN77" s="46"/>
      <c r="DO77" s="50"/>
      <c r="DP77" s="50"/>
      <c r="DQ77" s="50"/>
      <c r="DR77" s="50"/>
      <c r="DS77" s="50"/>
      <c r="DT77" s="50"/>
      <c r="DU77" s="50"/>
      <c r="DV77" s="50"/>
      <c r="DW77" s="51"/>
      <c r="DX77" s="51"/>
      <c r="DY77" s="51"/>
      <c r="DZ77" s="51"/>
      <c r="EA77" s="51"/>
      <c r="EB77" s="51"/>
      <c r="EC77" s="51"/>
    </row>
    <row r="78" spans="3:133" x14ac:dyDescent="0.25">
      <c r="C78" s="46" t="s">
        <v>595</v>
      </c>
      <c r="D78" s="50" t="s">
        <v>43</v>
      </c>
      <c r="E78" s="50"/>
      <c r="F78" s="50"/>
      <c r="G78" s="50"/>
      <c r="H78" s="50"/>
      <c r="I78" s="50"/>
      <c r="J78" s="50"/>
      <c r="K78" s="50"/>
      <c r="L78" s="50"/>
      <c r="M78" s="50"/>
      <c r="N78" s="50" t="s">
        <v>38</v>
      </c>
      <c r="O78" s="51">
        <v>212.07</v>
      </c>
      <c r="P78" s="51">
        <v>219.78</v>
      </c>
      <c r="Q78" s="51">
        <v>255.22</v>
      </c>
      <c r="R78" s="51">
        <v>294.92</v>
      </c>
      <c r="S78" s="51">
        <v>380.66</v>
      </c>
      <c r="T78" s="51">
        <v>418.74</v>
      </c>
      <c r="U78" s="51">
        <v>506.63</v>
      </c>
      <c r="W78" s="46" t="s">
        <v>596</v>
      </c>
      <c r="X78" s="50" t="s">
        <v>43</v>
      </c>
      <c r="Y78" s="50" t="s">
        <v>38</v>
      </c>
      <c r="Z78" s="50"/>
      <c r="AA78" s="50"/>
      <c r="AB78" s="50"/>
      <c r="AC78" s="50"/>
      <c r="AD78" s="50"/>
      <c r="AE78" s="50"/>
      <c r="AF78" s="50"/>
      <c r="AG78" s="50"/>
      <c r="AH78" s="51">
        <v>169.71</v>
      </c>
      <c r="AI78" s="51">
        <v>202.18</v>
      </c>
      <c r="AJ78" s="51">
        <v>224.64</v>
      </c>
      <c r="AK78" s="51">
        <v>235.91</v>
      </c>
      <c r="AL78" s="51">
        <v>304.52999999999997</v>
      </c>
      <c r="AM78" s="51">
        <v>335.03</v>
      </c>
      <c r="AN78" s="51">
        <v>405.36</v>
      </c>
      <c r="AP78" s="46" t="s">
        <v>597</v>
      </c>
      <c r="AQ78" s="50" t="s">
        <v>58</v>
      </c>
      <c r="AR78" s="50" t="s">
        <v>22</v>
      </c>
      <c r="AS78" s="50"/>
      <c r="AT78" s="50"/>
      <c r="AU78" s="50"/>
      <c r="AV78" s="50"/>
      <c r="AW78" s="50"/>
      <c r="AX78" s="50"/>
      <c r="AY78" s="50"/>
      <c r="AZ78" s="50"/>
      <c r="BA78" s="51">
        <v>114.79</v>
      </c>
      <c r="BB78" s="51">
        <v>140.25</v>
      </c>
      <c r="BC78" s="51">
        <v>151.84</v>
      </c>
      <c r="BD78" s="51">
        <v>159.52000000000001</v>
      </c>
      <c r="BE78" s="51">
        <v>167.7</v>
      </c>
      <c r="BF78" s="51">
        <v>205.91</v>
      </c>
      <c r="BG78" s="51">
        <v>274.04000000000002</v>
      </c>
      <c r="BI78" s="46" t="s">
        <v>598</v>
      </c>
      <c r="BJ78" s="50" t="s">
        <v>55</v>
      </c>
      <c r="BK78" s="50" t="s">
        <v>39</v>
      </c>
      <c r="BL78" s="50"/>
      <c r="BM78" s="50"/>
      <c r="BN78" s="50"/>
      <c r="BO78" s="50"/>
      <c r="BP78" s="50"/>
      <c r="BQ78" s="50"/>
      <c r="BR78" s="50"/>
      <c r="BS78" s="50"/>
      <c r="BT78" s="51">
        <v>166.75</v>
      </c>
      <c r="BU78" s="51">
        <v>184.31</v>
      </c>
      <c r="BV78" s="51">
        <v>241.79</v>
      </c>
      <c r="BW78" s="51">
        <v>251.68</v>
      </c>
      <c r="BX78" s="51">
        <v>363.82</v>
      </c>
      <c r="BY78" s="51">
        <v>404.5</v>
      </c>
      <c r="BZ78" s="51">
        <v>537.12</v>
      </c>
      <c r="CB78" s="46" t="s">
        <v>599</v>
      </c>
      <c r="CC78" s="50" t="s">
        <v>41</v>
      </c>
      <c r="CD78" s="50" t="s">
        <v>52</v>
      </c>
      <c r="CE78" s="50"/>
      <c r="CF78" s="50"/>
      <c r="CG78" s="51">
        <v>68.8</v>
      </c>
      <c r="CI78" s="46" t="s">
        <v>600</v>
      </c>
      <c r="CJ78" s="50" t="s">
        <v>43</v>
      </c>
      <c r="CK78" s="50" t="s">
        <v>38</v>
      </c>
      <c r="CL78" s="50"/>
      <c r="CM78" s="50"/>
      <c r="CN78" s="51">
        <v>35.9</v>
      </c>
      <c r="CP78" s="46" t="s">
        <v>601</v>
      </c>
      <c r="CQ78" s="50" t="s">
        <v>41</v>
      </c>
      <c r="CR78" s="50" t="s">
        <v>52</v>
      </c>
      <c r="CS78" s="50"/>
      <c r="CT78" s="50"/>
      <c r="CU78" s="51">
        <v>52.800000000000004</v>
      </c>
      <c r="CW78" s="46"/>
      <c r="CX78" s="50"/>
      <c r="CY78" s="50"/>
      <c r="CZ78" s="50"/>
      <c r="DA78" s="50"/>
      <c r="DB78" s="50"/>
      <c r="DC78" s="50"/>
      <c r="DD78" s="50"/>
      <c r="DE78" s="50"/>
      <c r="DF78" s="51"/>
      <c r="DG78" s="51"/>
      <c r="DH78" s="51"/>
      <c r="DI78" s="51"/>
      <c r="DJ78" s="51"/>
      <c r="DK78" s="51"/>
      <c r="DL78" s="51"/>
      <c r="DN78" s="46"/>
      <c r="DO78" s="50"/>
      <c r="DP78" s="50"/>
      <c r="DQ78" s="50"/>
      <c r="DR78" s="50"/>
      <c r="DS78" s="50"/>
      <c r="DT78" s="50"/>
      <c r="DU78" s="50"/>
      <c r="DV78" s="50"/>
      <c r="DW78" s="51"/>
      <c r="DX78" s="51"/>
      <c r="DY78" s="51"/>
      <c r="DZ78" s="51"/>
      <c r="EA78" s="51"/>
      <c r="EB78" s="51"/>
      <c r="EC78" s="51"/>
    </row>
    <row r="79" spans="3:133" x14ac:dyDescent="0.25">
      <c r="C79" s="46" t="s">
        <v>602</v>
      </c>
      <c r="D79" s="50" t="s">
        <v>43</v>
      </c>
      <c r="E79" s="50"/>
      <c r="F79" s="50"/>
      <c r="G79" s="50"/>
      <c r="H79" s="50"/>
      <c r="I79" s="50"/>
      <c r="J79" s="50"/>
      <c r="K79" s="50"/>
      <c r="L79" s="50"/>
      <c r="M79" s="50"/>
      <c r="N79" s="50" t="s">
        <v>42</v>
      </c>
      <c r="O79" s="51">
        <v>223.02</v>
      </c>
      <c r="P79" s="51">
        <v>231.06</v>
      </c>
      <c r="Q79" s="51">
        <v>268.42</v>
      </c>
      <c r="R79" s="51">
        <v>310.14999999999998</v>
      </c>
      <c r="S79" s="51">
        <v>400.19</v>
      </c>
      <c r="T79" s="51">
        <v>440.29</v>
      </c>
      <c r="U79" s="51">
        <v>532.76</v>
      </c>
      <c r="W79" s="46" t="s">
        <v>603</v>
      </c>
      <c r="X79" s="50" t="s">
        <v>43</v>
      </c>
      <c r="Y79" s="50" t="s">
        <v>42</v>
      </c>
      <c r="Z79" s="50"/>
      <c r="AA79" s="50"/>
      <c r="AB79" s="50"/>
      <c r="AC79" s="50"/>
      <c r="AD79" s="50"/>
      <c r="AE79" s="50"/>
      <c r="AF79" s="50"/>
      <c r="AG79" s="50"/>
      <c r="AH79" s="51">
        <v>178.42</v>
      </c>
      <c r="AI79" s="51">
        <v>212.64</v>
      </c>
      <c r="AJ79" s="51">
        <v>236.22</v>
      </c>
      <c r="AK79" s="51">
        <v>248.08</v>
      </c>
      <c r="AL79" s="51">
        <v>320.2</v>
      </c>
      <c r="AM79" s="51">
        <v>352.32</v>
      </c>
      <c r="AN79" s="51">
        <v>426.24</v>
      </c>
      <c r="AP79" s="46" t="s">
        <v>604</v>
      </c>
      <c r="AQ79" s="50" t="s">
        <v>58</v>
      </c>
      <c r="AR79" s="50" t="s">
        <v>28</v>
      </c>
      <c r="AS79" s="50"/>
      <c r="AT79" s="50"/>
      <c r="AU79" s="50"/>
      <c r="AV79" s="50"/>
      <c r="AW79" s="50"/>
      <c r="AX79" s="50"/>
      <c r="AY79" s="50"/>
      <c r="AZ79" s="50"/>
      <c r="BA79" s="51">
        <v>121.7</v>
      </c>
      <c r="BB79" s="51">
        <v>148.21</v>
      </c>
      <c r="BC79" s="51">
        <v>161.13</v>
      </c>
      <c r="BD79" s="51">
        <v>169.22</v>
      </c>
      <c r="BE79" s="51">
        <v>177.98</v>
      </c>
      <c r="BF79" s="51">
        <v>218.44</v>
      </c>
      <c r="BG79" s="51">
        <v>290.74</v>
      </c>
      <c r="BI79" s="46" t="s">
        <v>605</v>
      </c>
      <c r="BJ79" s="50" t="s">
        <v>55</v>
      </c>
      <c r="BK79" s="50" t="s">
        <v>38</v>
      </c>
      <c r="BL79" s="50"/>
      <c r="BM79" s="50"/>
      <c r="BN79" s="50"/>
      <c r="BO79" s="50"/>
      <c r="BP79" s="50"/>
      <c r="BQ79" s="50"/>
      <c r="BR79" s="50"/>
      <c r="BS79" s="50"/>
      <c r="BT79" s="51">
        <v>175.96</v>
      </c>
      <c r="BU79" s="51">
        <v>194.1</v>
      </c>
      <c r="BV79" s="51">
        <v>265.29000000000002</v>
      </c>
      <c r="BW79" s="51">
        <v>275.16000000000003</v>
      </c>
      <c r="BX79" s="51">
        <v>427.76</v>
      </c>
      <c r="BY79" s="51">
        <v>468.41</v>
      </c>
      <c r="BZ79" s="51">
        <v>628.74</v>
      </c>
      <c r="CB79" s="46" t="s">
        <v>606</v>
      </c>
      <c r="CC79" s="50" t="s">
        <v>41</v>
      </c>
      <c r="CD79" s="50" t="s">
        <v>54</v>
      </c>
      <c r="CE79" s="50"/>
      <c r="CF79" s="50"/>
      <c r="CG79" s="51">
        <v>3.7</v>
      </c>
      <c r="CI79" s="46" t="s">
        <v>607</v>
      </c>
      <c r="CJ79" s="50" t="s">
        <v>43</v>
      </c>
      <c r="CK79" s="50" t="s">
        <v>42</v>
      </c>
      <c r="CL79" s="50"/>
      <c r="CM79" s="50"/>
      <c r="CN79" s="51">
        <v>39.1</v>
      </c>
      <c r="CP79" s="46" t="s">
        <v>608</v>
      </c>
      <c r="CQ79" s="50" t="s">
        <v>41</v>
      </c>
      <c r="CR79" s="50" t="s">
        <v>54</v>
      </c>
      <c r="CS79" s="50"/>
      <c r="CT79" s="50"/>
      <c r="CU79" s="51">
        <v>3.1</v>
      </c>
      <c r="CW79" s="46"/>
      <c r="CX79" s="50"/>
      <c r="CY79" s="50"/>
      <c r="CZ79" s="50"/>
      <c r="DA79" s="50"/>
      <c r="DB79" s="50"/>
      <c r="DC79" s="50"/>
      <c r="DD79" s="50"/>
      <c r="DE79" s="50"/>
      <c r="DF79" s="51"/>
      <c r="DG79" s="51"/>
      <c r="DH79" s="51"/>
      <c r="DI79" s="51"/>
      <c r="DJ79" s="51"/>
      <c r="DK79" s="51"/>
      <c r="DL79" s="51"/>
      <c r="DN79" s="46"/>
      <c r="DO79" s="50"/>
      <c r="DP79" s="50"/>
      <c r="DQ79" s="50"/>
      <c r="DR79" s="50"/>
      <c r="DS79" s="50"/>
      <c r="DT79" s="50"/>
      <c r="DU79" s="50"/>
      <c r="DV79" s="50"/>
      <c r="DW79" s="51"/>
      <c r="DX79" s="51"/>
      <c r="DY79" s="51"/>
      <c r="DZ79" s="51"/>
      <c r="EA79" s="51"/>
      <c r="EB79" s="51"/>
      <c r="EC79" s="51"/>
    </row>
    <row r="80" spans="3:133" x14ac:dyDescent="0.25">
      <c r="C80" s="46" t="s">
        <v>609</v>
      </c>
      <c r="D80" s="50" t="s">
        <v>43</v>
      </c>
      <c r="E80" s="50"/>
      <c r="F80" s="50"/>
      <c r="G80" s="50"/>
      <c r="H80" s="50"/>
      <c r="I80" s="50"/>
      <c r="J80" s="50"/>
      <c r="K80" s="50"/>
      <c r="L80" s="50"/>
      <c r="M80" s="50"/>
      <c r="N80" s="50" t="s">
        <v>44</v>
      </c>
      <c r="O80" s="51">
        <v>233.94</v>
      </c>
      <c r="P80" s="51">
        <v>242.47</v>
      </c>
      <c r="Q80" s="51">
        <v>281.54000000000002</v>
      </c>
      <c r="R80" s="51">
        <v>325.24</v>
      </c>
      <c r="S80" s="51">
        <v>419.77</v>
      </c>
      <c r="T80" s="51">
        <v>461.98</v>
      </c>
      <c r="U80" s="51">
        <v>558.9</v>
      </c>
      <c r="W80" s="46" t="s">
        <v>610</v>
      </c>
      <c r="X80" s="50" t="s">
        <v>43</v>
      </c>
      <c r="Y80" s="50" t="s">
        <v>44</v>
      </c>
      <c r="Z80" s="50"/>
      <c r="AA80" s="50"/>
      <c r="AB80" s="50"/>
      <c r="AC80" s="50"/>
      <c r="AD80" s="50"/>
      <c r="AE80" s="50"/>
      <c r="AF80" s="50"/>
      <c r="AG80" s="50"/>
      <c r="AH80" s="51">
        <v>187.19</v>
      </c>
      <c r="AI80" s="51">
        <v>223.11</v>
      </c>
      <c r="AJ80" s="51">
        <v>247.81</v>
      </c>
      <c r="AK80" s="51">
        <v>260.25</v>
      </c>
      <c r="AL80" s="51">
        <v>335.88</v>
      </c>
      <c r="AM80" s="51">
        <v>369.52</v>
      </c>
      <c r="AN80" s="51">
        <v>447.13</v>
      </c>
      <c r="AP80" s="46" t="s">
        <v>611</v>
      </c>
      <c r="AQ80" s="50" t="s">
        <v>58</v>
      </c>
      <c r="AR80" s="50" t="s">
        <v>34</v>
      </c>
      <c r="AS80" s="50"/>
      <c r="AT80" s="50"/>
      <c r="AU80" s="50"/>
      <c r="AV80" s="50"/>
      <c r="AW80" s="50"/>
      <c r="AX80" s="50"/>
      <c r="AY80" s="50"/>
      <c r="AZ80" s="50"/>
      <c r="BA80" s="51">
        <v>128.76</v>
      </c>
      <c r="BB80" s="51">
        <v>156.19999999999999</v>
      </c>
      <c r="BC80" s="51">
        <v>170.34</v>
      </c>
      <c r="BD80" s="51">
        <v>178.92</v>
      </c>
      <c r="BE80" s="51">
        <v>188.22</v>
      </c>
      <c r="BF80" s="51">
        <v>230.97</v>
      </c>
      <c r="BG80" s="51">
        <v>307.45</v>
      </c>
      <c r="BI80" s="46" t="s">
        <v>147</v>
      </c>
      <c r="BJ80" s="43"/>
      <c r="BK80" s="43" t="s">
        <v>12</v>
      </c>
      <c r="BL80" s="43"/>
      <c r="BM80" s="43"/>
      <c r="BN80" s="43"/>
      <c r="BO80" s="43"/>
      <c r="BP80" s="43"/>
      <c r="BQ80" s="43"/>
      <c r="BR80" s="43"/>
      <c r="BS80" s="43"/>
      <c r="BT80" s="49" t="s">
        <v>13</v>
      </c>
      <c r="BU80" s="49" t="s">
        <v>14</v>
      </c>
      <c r="BV80" s="49" t="s">
        <v>15</v>
      </c>
      <c r="BW80" s="49" t="s">
        <v>16</v>
      </c>
      <c r="BX80" s="49" t="s">
        <v>17</v>
      </c>
      <c r="BY80" s="49" t="s">
        <v>18</v>
      </c>
      <c r="BZ80" s="49" t="s">
        <v>19</v>
      </c>
      <c r="CB80" s="46" t="s">
        <v>201</v>
      </c>
      <c r="CC80" s="43"/>
      <c r="CD80" s="43" t="s">
        <v>12</v>
      </c>
      <c r="CE80" s="43"/>
      <c r="CF80" s="43"/>
      <c r="CG80" s="49" t="s">
        <v>20</v>
      </c>
      <c r="CI80" s="46" t="s">
        <v>612</v>
      </c>
      <c r="CJ80" s="50" t="s">
        <v>43</v>
      </c>
      <c r="CK80" s="50" t="s">
        <v>44</v>
      </c>
      <c r="CL80" s="50"/>
      <c r="CM80" s="50"/>
      <c r="CN80" s="51">
        <v>42.300000000000004</v>
      </c>
      <c r="CP80" s="46" t="s">
        <v>203</v>
      </c>
      <c r="CQ80" s="43"/>
      <c r="CR80" s="43" t="s">
        <v>12</v>
      </c>
      <c r="CS80" s="43"/>
      <c r="CT80" s="43"/>
      <c r="CU80" s="49" t="s">
        <v>20</v>
      </c>
      <c r="CW80" s="46"/>
      <c r="CX80" s="50"/>
      <c r="CY80" s="50"/>
      <c r="CZ80" s="50"/>
      <c r="DA80" s="50"/>
      <c r="DB80" s="50"/>
      <c r="DC80" s="50"/>
      <c r="DD80" s="50"/>
      <c r="DE80" s="50"/>
      <c r="DF80" s="51"/>
      <c r="DG80" s="51"/>
      <c r="DH80" s="51"/>
      <c r="DI80" s="51"/>
      <c r="DJ80" s="51"/>
      <c r="DK80" s="51"/>
      <c r="DL80" s="51"/>
      <c r="DN80" s="46"/>
      <c r="DO80" s="50"/>
      <c r="DP80" s="50"/>
      <c r="DQ80" s="50"/>
      <c r="DR80" s="50"/>
      <c r="DS80" s="50"/>
      <c r="DT80" s="50"/>
      <c r="DU80" s="50"/>
      <c r="DV80" s="50"/>
      <c r="DW80" s="51"/>
      <c r="DX80" s="51"/>
      <c r="DY80" s="51"/>
      <c r="DZ80" s="51"/>
      <c r="EA80" s="51"/>
      <c r="EB80" s="51"/>
      <c r="EC80" s="51"/>
    </row>
    <row r="81" spans="3:133" x14ac:dyDescent="0.25">
      <c r="C81" s="46" t="s">
        <v>613</v>
      </c>
      <c r="D81" s="50" t="s">
        <v>43</v>
      </c>
      <c r="E81" s="50"/>
      <c r="F81" s="50"/>
      <c r="G81" s="50"/>
      <c r="H81" s="50"/>
      <c r="I81" s="50"/>
      <c r="J81" s="50"/>
      <c r="K81" s="50"/>
      <c r="L81" s="50"/>
      <c r="M81" s="50"/>
      <c r="N81" s="50" t="s">
        <v>46</v>
      </c>
      <c r="O81" s="51">
        <v>244.94</v>
      </c>
      <c r="P81" s="51">
        <v>253.88</v>
      </c>
      <c r="Q81" s="51">
        <v>294.83</v>
      </c>
      <c r="R81" s="51">
        <v>340.64</v>
      </c>
      <c r="S81" s="51">
        <v>439.54</v>
      </c>
      <c r="T81" s="51">
        <v>483.73</v>
      </c>
      <c r="U81" s="51">
        <v>585.22</v>
      </c>
      <c r="W81" s="46" t="s">
        <v>614</v>
      </c>
      <c r="X81" s="50" t="s">
        <v>43</v>
      </c>
      <c r="Y81" s="50" t="s">
        <v>46</v>
      </c>
      <c r="Z81" s="50"/>
      <c r="AA81" s="50"/>
      <c r="AB81" s="50"/>
      <c r="AC81" s="50"/>
      <c r="AD81" s="50"/>
      <c r="AE81" s="50"/>
      <c r="AF81" s="50"/>
      <c r="AG81" s="50"/>
      <c r="AH81" s="51">
        <v>196.03</v>
      </c>
      <c r="AI81" s="51">
        <v>233.53</v>
      </c>
      <c r="AJ81" s="51">
        <v>259.39</v>
      </c>
      <c r="AK81" s="51">
        <v>272.51</v>
      </c>
      <c r="AL81" s="51">
        <v>351.65</v>
      </c>
      <c r="AM81" s="51">
        <v>386.99</v>
      </c>
      <c r="AN81" s="51">
        <v>468.14</v>
      </c>
      <c r="AP81" s="46" t="s">
        <v>615</v>
      </c>
      <c r="AQ81" s="50" t="s">
        <v>58</v>
      </c>
      <c r="AR81" s="50" t="s">
        <v>38</v>
      </c>
      <c r="AS81" s="50"/>
      <c r="AT81" s="50"/>
      <c r="AU81" s="50"/>
      <c r="AV81" s="50"/>
      <c r="AW81" s="50"/>
      <c r="AX81" s="50"/>
      <c r="AY81" s="50"/>
      <c r="AZ81" s="50"/>
      <c r="BA81" s="51">
        <v>150.99</v>
      </c>
      <c r="BB81" s="51">
        <v>185.3</v>
      </c>
      <c r="BC81" s="51">
        <v>194.78</v>
      </c>
      <c r="BD81" s="51">
        <v>198.28</v>
      </c>
      <c r="BE81" s="51">
        <v>218.54</v>
      </c>
      <c r="BF81" s="51">
        <v>272.2</v>
      </c>
      <c r="BG81" s="51">
        <v>324.29000000000002</v>
      </c>
      <c r="BI81" s="46" t="s">
        <v>616</v>
      </c>
      <c r="BJ81" s="50" t="s">
        <v>56</v>
      </c>
      <c r="BK81" s="50" t="s">
        <v>23</v>
      </c>
      <c r="BL81" s="50"/>
      <c r="BM81" s="50"/>
      <c r="BN81" s="50"/>
      <c r="BO81" s="50"/>
      <c r="BP81" s="50"/>
      <c r="BQ81" s="50"/>
      <c r="BR81" s="50"/>
      <c r="BS81" s="50"/>
      <c r="BT81" s="51">
        <v>141.78</v>
      </c>
      <c r="BU81" s="51">
        <v>158.47999999999999</v>
      </c>
      <c r="BV81" s="51">
        <v>180.8</v>
      </c>
      <c r="BW81" s="51">
        <v>190.69</v>
      </c>
      <c r="BX81" s="51">
        <v>200.88</v>
      </c>
      <c r="BY81" s="51">
        <v>241.53</v>
      </c>
      <c r="BZ81" s="51">
        <v>304.72000000000003</v>
      </c>
      <c r="CB81" s="46" t="s">
        <v>617</v>
      </c>
      <c r="CC81" s="50" t="s">
        <v>43</v>
      </c>
      <c r="CD81" s="50" t="s">
        <v>24</v>
      </c>
      <c r="CE81" s="50"/>
      <c r="CF81" s="50"/>
      <c r="CG81" s="51">
        <v>33.4</v>
      </c>
      <c r="CI81" s="46" t="s">
        <v>618</v>
      </c>
      <c r="CJ81" s="50" t="s">
        <v>43</v>
      </c>
      <c r="CK81" s="50" t="s">
        <v>46</v>
      </c>
      <c r="CL81" s="50"/>
      <c r="CM81" s="50"/>
      <c r="CN81" s="51">
        <v>45.6</v>
      </c>
      <c r="CP81" s="46" t="s">
        <v>619</v>
      </c>
      <c r="CQ81" s="50" t="s">
        <v>43</v>
      </c>
      <c r="CR81" s="50" t="s">
        <v>25</v>
      </c>
      <c r="CS81" s="50"/>
      <c r="CT81" s="50"/>
      <c r="CU81" s="51">
        <v>16.8</v>
      </c>
      <c r="CW81" s="46"/>
      <c r="CX81" s="50"/>
      <c r="CY81" s="50"/>
      <c r="CZ81" s="50"/>
      <c r="DA81" s="50"/>
      <c r="DB81" s="50"/>
      <c r="DC81" s="50"/>
      <c r="DD81" s="50"/>
      <c r="DE81" s="50"/>
      <c r="DF81" s="51"/>
      <c r="DG81" s="51"/>
      <c r="DH81" s="51"/>
      <c r="DI81" s="51"/>
      <c r="DJ81" s="51"/>
      <c r="DK81" s="51"/>
      <c r="DL81" s="51"/>
      <c r="DN81" s="46"/>
      <c r="DO81" s="43"/>
      <c r="DP81" s="43"/>
      <c r="DQ81" s="43"/>
      <c r="DR81" s="43"/>
      <c r="DS81" s="43"/>
      <c r="DT81" s="43"/>
      <c r="DU81" s="43"/>
      <c r="DV81" s="43"/>
      <c r="DW81" s="49"/>
      <c r="DX81" s="49"/>
      <c r="DY81" s="49"/>
      <c r="DZ81" s="49"/>
      <c r="EA81" s="49"/>
      <c r="EB81" s="49"/>
      <c r="EC81" s="49"/>
    </row>
    <row r="82" spans="3:133" x14ac:dyDescent="0.25">
      <c r="C82" s="46" t="s">
        <v>620</v>
      </c>
      <c r="D82" s="50" t="s">
        <v>43</v>
      </c>
      <c r="E82" s="50"/>
      <c r="F82" s="50"/>
      <c r="G82" s="50"/>
      <c r="H82" s="50"/>
      <c r="I82" s="50"/>
      <c r="J82" s="50"/>
      <c r="K82" s="50"/>
      <c r="L82" s="50"/>
      <c r="M82" s="50"/>
      <c r="N82" s="50" t="s">
        <v>48</v>
      </c>
      <c r="O82" s="51">
        <v>255.89</v>
      </c>
      <c r="P82" s="51">
        <v>265.19</v>
      </c>
      <c r="Q82" s="51">
        <v>307.95</v>
      </c>
      <c r="R82" s="51">
        <v>355.82</v>
      </c>
      <c r="S82" s="51">
        <v>459.2</v>
      </c>
      <c r="T82" s="51">
        <v>505.28</v>
      </c>
      <c r="U82" s="51">
        <v>611.30999999999995</v>
      </c>
      <c r="W82" s="46" t="s">
        <v>621</v>
      </c>
      <c r="X82" s="50" t="s">
        <v>43</v>
      </c>
      <c r="Y82" s="50" t="s">
        <v>48</v>
      </c>
      <c r="Z82" s="50"/>
      <c r="AA82" s="50"/>
      <c r="AB82" s="50"/>
      <c r="AC82" s="50"/>
      <c r="AD82" s="50"/>
      <c r="AE82" s="50"/>
      <c r="AF82" s="50"/>
      <c r="AG82" s="50"/>
      <c r="AH82" s="51">
        <v>204.74</v>
      </c>
      <c r="AI82" s="51">
        <v>243.99</v>
      </c>
      <c r="AJ82" s="51">
        <v>270.99</v>
      </c>
      <c r="AK82" s="51">
        <v>284.68</v>
      </c>
      <c r="AL82" s="51">
        <v>367.32</v>
      </c>
      <c r="AM82" s="51">
        <v>404.19</v>
      </c>
      <c r="AN82" s="51">
        <v>489.06</v>
      </c>
      <c r="BI82" s="46" t="s">
        <v>622</v>
      </c>
      <c r="BJ82" s="50" t="s">
        <v>56</v>
      </c>
      <c r="BK82" s="50" t="s">
        <v>29</v>
      </c>
      <c r="BL82" s="50"/>
      <c r="BM82" s="50"/>
      <c r="BN82" s="50"/>
      <c r="BO82" s="50"/>
      <c r="BP82" s="50"/>
      <c r="BQ82" s="50"/>
      <c r="BR82" s="50"/>
      <c r="BS82" s="50"/>
      <c r="BT82" s="51">
        <v>146.32</v>
      </c>
      <c r="BU82" s="51">
        <v>163.34</v>
      </c>
      <c r="BV82" s="51">
        <v>192.62</v>
      </c>
      <c r="BW82" s="51">
        <v>202.5</v>
      </c>
      <c r="BX82" s="51">
        <v>232.9</v>
      </c>
      <c r="BY82" s="51">
        <v>273.55</v>
      </c>
      <c r="BZ82" s="51">
        <v>350.61</v>
      </c>
      <c r="CB82" s="46" t="s">
        <v>623</v>
      </c>
      <c r="CC82" s="50" t="s">
        <v>43</v>
      </c>
      <c r="CD82" s="50" t="s">
        <v>30</v>
      </c>
      <c r="CE82" s="50"/>
      <c r="CF82" s="50"/>
      <c r="CG82" s="51">
        <v>34.9</v>
      </c>
      <c r="CI82" s="46" t="s">
        <v>624</v>
      </c>
      <c r="CJ82" s="50" t="s">
        <v>43</v>
      </c>
      <c r="CK82" s="50" t="s">
        <v>48</v>
      </c>
      <c r="CL82" s="50"/>
      <c r="CM82" s="50"/>
      <c r="CN82" s="51">
        <v>48.800000000000004</v>
      </c>
      <c r="CP82" s="46" t="s">
        <v>625</v>
      </c>
      <c r="CQ82" s="50" t="s">
        <v>43</v>
      </c>
      <c r="CR82" s="50" t="s">
        <v>31</v>
      </c>
      <c r="CS82" s="50"/>
      <c r="CT82" s="50"/>
      <c r="CU82" s="51">
        <v>24.8</v>
      </c>
      <c r="CW82" s="46"/>
      <c r="CX82" s="50"/>
      <c r="CY82" s="50"/>
      <c r="CZ82" s="50"/>
      <c r="DA82" s="50"/>
      <c r="DB82" s="50"/>
      <c r="DC82" s="50"/>
      <c r="DD82" s="50"/>
      <c r="DE82" s="50"/>
      <c r="DF82" s="51"/>
      <c r="DG82" s="51"/>
      <c r="DH82" s="51"/>
      <c r="DI82" s="51"/>
      <c r="DJ82" s="51"/>
      <c r="DK82" s="51"/>
      <c r="DL82" s="51"/>
      <c r="DN82" s="46"/>
      <c r="DO82" s="50"/>
      <c r="DP82" s="50"/>
      <c r="DQ82" s="50"/>
      <c r="DR82" s="50"/>
      <c r="DS82" s="50"/>
      <c r="DT82" s="50"/>
      <c r="DU82" s="50"/>
      <c r="DV82" s="50"/>
      <c r="DW82" s="51"/>
      <c r="DX82" s="51"/>
      <c r="DY82" s="51"/>
      <c r="DZ82" s="51"/>
      <c r="EA82" s="51"/>
      <c r="EB82" s="51"/>
      <c r="EC82" s="51"/>
    </row>
    <row r="83" spans="3:133" x14ac:dyDescent="0.25">
      <c r="C83" s="46" t="s">
        <v>626</v>
      </c>
      <c r="D83" s="50" t="s">
        <v>43</v>
      </c>
      <c r="E83" s="50"/>
      <c r="F83" s="50"/>
      <c r="G83" s="50"/>
      <c r="H83" s="50"/>
      <c r="I83" s="50"/>
      <c r="J83" s="50"/>
      <c r="K83" s="50"/>
      <c r="L83" s="50"/>
      <c r="M83" s="50"/>
      <c r="N83" s="50" t="s">
        <v>50</v>
      </c>
      <c r="O83" s="51">
        <v>276.77999999999997</v>
      </c>
      <c r="P83" s="51">
        <v>289.89</v>
      </c>
      <c r="Q83" s="51">
        <v>334.53</v>
      </c>
      <c r="R83" s="51">
        <v>384.34</v>
      </c>
      <c r="S83" s="51">
        <v>496.26</v>
      </c>
      <c r="T83" s="51">
        <v>546.15</v>
      </c>
      <c r="U83" s="51">
        <v>660.76</v>
      </c>
      <c r="W83" s="46" t="s">
        <v>627</v>
      </c>
      <c r="X83" s="50" t="s">
        <v>43</v>
      </c>
      <c r="Y83" s="50" t="s">
        <v>50</v>
      </c>
      <c r="Z83" s="50"/>
      <c r="AA83" s="50"/>
      <c r="AB83" s="50"/>
      <c r="AC83" s="50"/>
      <c r="AD83" s="50"/>
      <c r="AE83" s="50"/>
      <c r="AF83" s="50"/>
      <c r="AG83" s="50"/>
      <c r="AH83" s="51">
        <v>219.97</v>
      </c>
      <c r="AI83" s="51">
        <v>262.05</v>
      </c>
      <c r="AJ83" s="51">
        <v>290.93</v>
      </c>
      <c r="AK83" s="51">
        <v>306.51</v>
      </c>
      <c r="AL83" s="51">
        <v>393.95</v>
      </c>
      <c r="AM83" s="51">
        <v>433.64</v>
      </c>
      <c r="AN83" s="51">
        <v>525.13</v>
      </c>
      <c r="BI83" s="46" t="s">
        <v>628</v>
      </c>
      <c r="BJ83" s="50" t="s">
        <v>56</v>
      </c>
      <c r="BK83" s="50" t="s">
        <v>35</v>
      </c>
      <c r="BL83" s="50"/>
      <c r="BM83" s="50"/>
      <c r="BN83" s="50"/>
      <c r="BO83" s="50"/>
      <c r="BP83" s="50"/>
      <c r="BQ83" s="50"/>
      <c r="BR83" s="50"/>
      <c r="BS83" s="50"/>
      <c r="BT83" s="51">
        <v>155.52000000000001</v>
      </c>
      <c r="BU83" s="51">
        <v>173.21</v>
      </c>
      <c r="BV83" s="51">
        <v>216.06</v>
      </c>
      <c r="BW83" s="51">
        <v>225.94</v>
      </c>
      <c r="BX83" s="51">
        <v>296.81</v>
      </c>
      <c r="BY83" s="51">
        <v>337.5</v>
      </c>
      <c r="BZ83" s="51">
        <v>442.18</v>
      </c>
      <c r="CB83" s="46" t="s">
        <v>629</v>
      </c>
      <c r="CC83" s="50" t="s">
        <v>43</v>
      </c>
      <c r="CD83" s="50" t="s">
        <v>28</v>
      </c>
      <c r="CE83" s="50"/>
      <c r="CF83" s="50"/>
      <c r="CG83" s="51">
        <v>38.6</v>
      </c>
      <c r="CI83" s="46" t="s">
        <v>630</v>
      </c>
      <c r="CJ83" s="50" t="s">
        <v>43</v>
      </c>
      <c r="CK83" s="50" t="s">
        <v>50</v>
      </c>
      <c r="CL83" s="50"/>
      <c r="CM83" s="50"/>
      <c r="CN83" s="51">
        <v>52</v>
      </c>
      <c r="CP83" s="46" t="s">
        <v>631</v>
      </c>
      <c r="CQ83" s="50" t="s">
        <v>43</v>
      </c>
      <c r="CR83" s="50" t="s">
        <v>28</v>
      </c>
      <c r="CS83" s="50"/>
      <c r="CT83" s="50"/>
      <c r="CU83" s="51">
        <v>27.900000000000002</v>
      </c>
      <c r="CW83" s="46"/>
      <c r="CX83" s="50"/>
      <c r="CY83" s="50"/>
      <c r="CZ83" s="50"/>
      <c r="DA83" s="50"/>
      <c r="DB83" s="50"/>
      <c r="DC83" s="50"/>
      <c r="DD83" s="50"/>
      <c r="DE83" s="50"/>
      <c r="DF83" s="51"/>
      <c r="DG83" s="51"/>
      <c r="DH83" s="51"/>
      <c r="DI83" s="51"/>
      <c r="DJ83" s="51"/>
      <c r="DK83" s="51"/>
      <c r="DL83" s="51"/>
      <c r="DN83" s="46"/>
      <c r="DO83" s="50"/>
      <c r="DP83" s="50"/>
      <c r="DQ83" s="50"/>
      <c r="DR83" s="50"/>
      <c r="DS83" s="50"/>
      <c r="DT83" s="50"/>
      <c r="DU83" s="50"/>
      <c r="DV83" s="50"/>
      <c r="DW83" s="51"/>
      <c r="DX83" s="51"/>
      <c r="DY83" s="51"/>
      <c r="DZ83" s="51"/>
      <c r="EA83" s="51"/>
      <c r="EB83" s="51"/>
      <c r="EC83" s="51"/>
    </row>
    <row r="84" spans="3:133" x14ac:dyDescent="0.25">
      <c r="C84" s="46" t="s">
        <v>632</v>
      </c>
      <c r="D84" s="50" t="s">
        <v>43</v>
      </c>
      <c r="E84" s="50"/>
      <c r="F84" s="50"/>
      <c r="G84" s="50"/>
      <c r="H84" s="50"/>
      <c r="I84" s="50"/>
      <c r="J84" s="50"/>
      <c r="K84" s="50"/>
      <c r="L84" s="50"/>
      <c r="M84" s="50"/>
      <c r="N84" s="50" t="s">
        <v>52</v>
      </c>
      <c r="O84" s="51">
        <v>297.66000000000003</v>
      </c>
      <c r="P84" s="51">
        <v>314.58999999999997</v>
      </c>
      <c r="Q84" s="51">
        <v>361.17</v>
      </c>
      <c r="R84" s="51">
        <v>412.85</v>
      </c>
      <c r="S84" s="51">
        <v>533.30999999999995</v>
      </c>
      <c r="T84" s="51">
        <v>587.02</v>
      </c>
      <c r="U84" s="51">
        <v>710.16</v>
      </c>
      <c r="W84" s="46" t="s">
        <v>633</v>
      </c>
      <c r="X84" s="50" t="s">
        <v>43</v>
      </c>
      <c r="Y84" s="50" t="s">
        <v>52</v>
      </c>
      <c r="Z84" s="50"/>
      <c r="AA84" s="50"/>
      <c r="AB84" s="50"/>
      <c r="AC84" s="50"/>
      <c r="AD84" s="50"/>
      <c r="AE84" s="50"/>
      <c r="AF84" s="50"/>
      <c r="AG84" s="50"/>
      <c r="AH84" s="51">
        <v>235.14</v>
      </c>
      <c r="AI84" s="51">
        <v>280.10000000000002</v>
      </c>
      <c r="AJ84" s="51">
        <v>310.91000000000003</v>
      </c>
      <c r="AK84" s="51">
        <v>328.38</v>
      </c>
      <c r="AL84" s="51">
        <v>420.54</v>
      </c>
      <c r="AM84" s="51">
        <v>463.11</v>
      </c>
      <c r="AN84" s="51">
        <v>561.24</v>
      </c>
      <c r="BI84" s="46" t="s">
        <v>634</v>
      </c>
      <c r="BJ84" s="50" t="s">
        <v>56</v>
      </c>
      <c r="BK84" s="50" t="s">
        <v>39</v>
      </c>
      <c r="BL84" s="50"/>
      <c r="BM84" s="50"/>
      <c r="BN84" s="50"/>
      <c r="BO84" s="50"/>
      <c r="BP84" s="50"/>
      <c r="BQ84" s="50"/>
      <c r="BR84" s="50"/>
      <c r="BS84" s="50"/>
      <c r="BT84" s="51">
        <v>166.75</v>
      </c>
      <c r="BU84" s="51">
        <v>184.31</v>
      </c>
      <c r="BV84" s="51">
        <v>241.79</v>
      </c>
      <c r="BW84" s="51">
        <v>251.68</v>
      </c>
      <c r="BX84" s="51">
        <v>363.82</v>
      </c>
      <c r="BY84" s="51">
        <v>404.5</v>
      </c>
      <c r="BZ84" s="51">
        <v>537.12</v>
      </c>
      <c r="CB84" s="46" t="s">
        <v>635</v>
      </c>
      <c r="CC84" s="50" t="s">
        <v>43</v>
      </c>
      <c r="CD84" s="50" t="s">
        <v>34</v>
      </c>
      <c r="CE84" s="50"/>
      <c r="CF84" s="50"/>
      <c r="CG84" s="51">
        <v>42.2</v>
      </c>
      <c r="CI84" s="46" t="s">
        <v>636</v>
      </c>
      <c r="CJ84" s="50" t="s">
        <v>43</v>
      </c>
      <c r="CK84" s="50" t="s">
        <v>52</v>
      </c>
      <c r="CL84" s="50"/>
      <c r="CM84" s="50"/>
      <c r="CN84" s="51">
        <v>55.2</v>
      </c>
      <c r="CP84" s="46" t="s">
        <v>637</v>
      </c>
      <c r="CQ84" s="50" t="s">
        <v>43</v>
      </c>
      <c r="CR84" s="50" t="s">
        <v>34</v>
      </c>
      <c r="CS84" s="50"/>
      <c r="CT84" s="50"/>
      <c r="CU84" s="51">
        <v>30.900000000000002</v>
      </c>
      <c r="CW84" s="46"/>
      <c r="CX84" s="50"/>
      <c r="CY84" s="50"/>
      <c r="CZ84" s="50"/>
      <c r="DA84" s="50"/>
      <c r="DB84" s="50"/>
      <c r="DC84" s="50"/>
      <c r="DD84" s="50"/>
      <c r="DE84" s="50"/>
      <c r="DF84" s="51"/>
      <c r="DG84" s="51"/>
      <c r="DH84" s="51"/>
      <c r="DI84" s="51"/>
      <c r="DJ84" s="51"/>
      <c r="DK84" s="51"/>
      <c r="DL84" s="51"/>
      <c r="DN84" s="46"/>
      <c r="DO84" s="50"/>
      <c r="DP84" s="50"/>
      <c r="DQ84" s="50"/>
      <c r="DR84" s="50"/>
      <c r="DS84" s="50"/>
      <c r="DT84" s="50"/>
      <c r="DU84" s="50"/>
      <c r="DV84" s="50"/>
      <c r="DW84" s="51"/>
      <c r="DX84" s="51"/>
      <c r="DY84" s="51"/>
      <c r="DZ84" s="51"/>
      <c r="EA84" s="51"/>
      <c r="EB84" s="51"/>
      <c r="EC84" s="51"/>
    </row>
    <row r="85" spans="3:133" x14ac:dyDescent="0.25">
      <c r="C85" s="46" t="s">
        <v>638</v>
      </c>
      <c r="D85" s="50" t="s">
        <v>43</v>
      </c>
      <c r="E85" s="50"/>
      <c r="F85" s="50"/>
      <c r="G85" s="50"/>
      <c r="H85" s="50"/>
      <c r="I85" s="50"/>
      <c r="J85" s="50"/>
      <c r="K85" s="50"/>
      <c r="L85" s="50"/>
      <c r="M85" s="50"/>
      <c r="N85" s="50" t="s">
        <v>54</v>
      </c>
      <c r="O85" s="51">
        <v>20.88</v>
      </c>
      <c r="P85" s="51">
        <v>24.7</v>
      </c>
      <c r="Q85" s="51">
        <v>26.59</v>
      </c>
      <c r="R85" s="51">
        <v>28.52</v>
      </c>
      <c r="S85" s="51">
        <v>37.049999999999997</v>
      </c>
      <c r="T85" s="51">
        <v>40.869999999999997</v>
      </c>
      <c r="U85" s="51">
        <v>49.4</v>
      </c>
      <c r="W85" s="46" t="s">
        <v>639</v>
      </c>
      <c r="X85" s="50" t="s">
        <v>43</v>
      </c>
      <c r="Y85" s="50" t="s">
        <v>54</v>
      </c>
      <c r="Z85" s="50"/>
      <c r="AA85" s="50"/>
      <c r="AB85" s="50"/>
      <c r="AC85" s="50"/>
      <c r="AD85" s="50"/>
      <c r="AE85" s="50"/>
      <c r="AF85" s="50"/>
      <c r="AG85" s="50"/>
      <c r="AH85" s="51">
        <v>15.22</v>
      </c>
      <c r="AI85" s="51">
        <v>18.05</v>
      </c>
      <c r="AJ85" s="51">
        <v>19.940000000000001</v>
      </c>
      <c r="AK85" s="51">
        <v>21.87</v>
      </c>
      <c r="AL85" s="51">
        <v>26.59</v>
      </c>
      <c r="AM85" s="51">
        <v>29.46</v>
      </c>
      <c r="AN85" s="51">
        <v>36.11</v>
      </c>
      <c r="BI85" s="46" t="s">
        <v>640</v>
      </c>
      <c r="BJ85" s="50" t="s">
        <v>56</v>
      </c>
      <c r="BK85" s="50" t="s">
        <v>38</v>
      </c>
      <c r="BL85" s="50"/>
      <c r="BM85" s="50"/>
      <c r="BN85" s="50"/>
      <c r="BO85" s="50"/>
      <c r="BP85" s="50"/>
      <c r="BQ85" s="50"/>
      <c r="BR85" s="50"/>
      <c r="BS85" s="50"/>
      <c r="BT85" s="51">
        <v>175.96</v>
      </c>
      <c r="BU85" s="51">
        <v>194.1</v>
      </c>
      <c r="BV85" s="51">
        <v>265.29000000000002</v>
      </c>
      <c r="BW85" s="51">
        <v>275.16000000000003</v>
      </c>
      <c r="BX85" s="51">
        <v>427.76</v>
      </c>
      <c r="BY85" s="51">
        <v>468.41</v>
      </c>
      <c r="BZ85" s="51">
        <v>628.74</v>
      </c>
      <c r="CB85" s="46" t="s">
        <v>641</v>
      </c>
      <c r="CC85" s="50" t="s">
        <v>43</v>
      </c>
      <c r="CD85" s="50" t="s">
        <v>38</v>
      </c>
      <c r="CE85" s="50"/>
      <c r="CF85" s="50"/>
      <c r="CG85" s="51">
        <v>45.900000000000006</v>
      </c>
      <c r="CI85" s="46" t="s">
        <v>642</v>
      </c>
      <c r="CJ85" s="50" t="s">
        <v>43</v>
      </c>
      <c r="CK85" s="50" t="s">
        <v>54</v>
      </c>
      <c r="CL85" s="50"/>
      <c r="CM85" s="50"/>
      <c r="CN85" s="51">
        <v>3.2</v>
      </c>
      <c r="CP85" s="46" t="s">
        <v>643</v>
      </c>
      <c r="CQ85" s="50" t="s">
        <v>43</v>
      </c>
      <c r="CR85" s="50" t="s">
        <v>38</v>
      </c>
      <c r="CS85" s="50"/>
      <c r="CT85" s="50"/>
      <c r="CU85" s="51">
        <v>33.9</v>
      </c>
      <c r="CW85" s="46"/>
      <c r="CX85" s="50"/>
      <c r="CY85" s="50"/>
      <c r="CZ85" s="50"/>
      <c r="DA85" s="50"/>
      <c r="DB85" s="50"/>
      <c r="DC85" s="50"/>
      <c r="DD85" s="50"/>
      <c r="DE85" s="50"/>
      <c r="DF85" s="51"/>
      <c r="DG85" s="51"/>
      <c r="DH85" s="51"/>
      <c r="DI85" s="51"/>
      <c r="DJ85" s="51"/>
      <c r="DK85" s="51"/>
      <c r="DL85" s="51"/>
      <c r="DN85" s="46"/>
      <c r="DO85" s="50"/>
      <c r="DP85" s="50"/>
      <c r="DQ85" s="50"/>
      <c r="DR85" s="50"/>
      <c r="DS85" s="50"/>
      <c r="DT85" s="50"/>
      <c r="DU85" s="50"/>
      <c r="DV85" s="50"/>
      <c r="DW85" s="51"/>
      <c r="DX85" s="51"/>
      <c r="DY85" s="51"/>
      <c r="DZ85" s="51"/>
      <c r="EA85" s="51"/>
      <c r="EB85" s="51"/>
      <c r="EC85" s="51"/>
    </row>
    <row r="86" spans="3:133" x14ac:dyDescent="0.25">
      <c r="C86" s="46" t="s">
        <v>191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 t="s">
        <v>12</v>
      </c>
      <c r="O86" s="49" t="s">
        <v>13</v>
      </c>
      <c r="P86" s="49" t="s">
        <v>14</v>
      </c>
      <c r="Q86" s="49" t="s">
        <v>15</v>
      </c>
      <c r="R86" s="49" t="s">
        <v>16</v>
      </c>
      <c r="S86" s="49" t="s">
        <v>17</v>
      </c>
      <c r="T86" s="49" t="s">
        <v>18</v>
      </c>
      <c r="U86" s="49" t="s">
        <v>19</v>
      </c>
      <c r="W86" s="46" t="s">
        <v>192</v>
      </c>
      <c r="X86" s="43"/>
      <c r="Y86" s="43" t="s">
        <v>12</v>
      </c>
      <c r="Z86" s="43"/>
      <c r="AA86" s="43"/>
      <c r="AB86" s="43"/>
      <c r="AC86" s="43"/>
      <c r="AD86" s="43"/>
      <c r="AE86" s="43"/>
      <c r="AF86" s="43"/>
      <c r="AG86" s="43"/>
      <c r="AH86" s="49" t="s">
        <v>13</v>
      </c>
      <c r="AI86" s="49" t="s">
        <v>14</v>
      </c>
      <c r="AJ86" s="49" t="s">
        <v>15</v>
      </c>
      <c r="AK86" s="49" t="s">
        <v>16</v>
      </c>
      <c r="AL86" s="49" t="s">
        <v>17</v>
      </c>
      <c r="AM86" s="49" t="s">
        <v>18</v>
      </c>
      <c r="AN86" s="49" t="s">
        <v>19</v>
      </c>
      <c r="BI86" s="46" t="s">
        <v>147</v>
      </c>
      <c r="BJ86" s="43"/>
      <c r="BK86" s="43" t="s">
        <v>12</v>
      </c>
      <c r="BL86" s="43"/>
      <c r="BM86" s="43"/>
      <c r="BN86" s="43"/>
      <c r="BO86" s="43"/>
      <c r="BP86" s="43"/>
      <c r="BQ86" s="43"/>
      <c r="BR86" s="43"/>
      <c r="BS86" s="43"/>
      <c r="BT86" s="49" t="s">
        <v>13</v>
      </c>
      <c r="BU86" s="49" t="s">
        <v>14</v>
      </c>
      <c r="BV86" s="49" t="s">
        <v>15</v>
      </c>
      <c r="BW86" s="49" t="s">
        <v>16</v>
      </c>
      <c r="BX86" s="49" t="s">
        <v>17</v>
      </c>
      <c r="BY86" s="49" t="s">
        <v>18</v>
      </c>
      <c r="BZ86" s="49" t="s">
        <v>19</v>
      </c>
      <c r="CB86" s="46" t="s">
        <v>644</v>
      </c>
      <c r="CC86" s="50" t="s">
        <v>43</v>
      </c>
      <c r="CD86" s="50" t="s">
        <v>42</v>
      </c>
      <c r="CE86" s="50"/>
      <c r="CF86" s="50"/>
      <c r="CG86" s="51">
        <v>49.6</v>
      </c>
      <c r="CI86" s="46" t="s">
        <v>195</v>
      </c>
      <c r="CJ86" s="43"/>
      <c r="CK86" s="43" t="s">
        <v>12</v>
      </c>
      <c r="CL86" s="43"/>
      <c r="CM86" s="43"/>
      <c r="CN86" s="49" t="s">
        <v>20</v>
      </c>
      <c r="CP86" s="46" t="s">
        <v>645</v>
      </c>
      <c r="CQ86" s="50" t="s">
        <v>43</v>
      </c>
      <c r="CR86" s="50" t="s">
        <v>42</v>
      </c>
      <c r="CS86" s="50"/>
      <c r="CT86" s="50"/>
      <c r="CU86" s="51">
        <v>37</v>
      </c>
      <c r="CW86" s="46"/>
      <c r="CX86" s="43"/>
      <c r="CY86" s="43"/>
      <c r="CZ86" s="43"/>
      <c r="DA86" s="43"/>
      <c r="DB86" s="43"/>
      <c r="DC86" s="43"/>
      <c r="DD86" s="43"/>
      <c r="DE86" s="43"/>
      <c r="DF86" s="49"/>
      <c r="DG86" s="49"/>
      <c r="DH86" s="49"/>
      <c r="DI86" s="49"/>
      <c r="DJ86" s="49"/>
      <c r="DK86" s="49"/>
      <c r="DL86" s="49"/>
    </row>
    <row r="87" spans="3:133" x14ac:dyDescent="0.25">
      <c r="C87" s="46" t="s">
        <v>646</v>
      </c>
      <c r="D87" s="50" t="s">
        <v>45</v>
      </c>
      <c r="E87" s="50"/>
      <c r="F87" s="50"/>
      <c r="G87" s="50"/>
      <c r="H87" s="50"/>
      <c r="I87" s="50"/>
      <c r="J87" s="50"/>
      <c r="K87" s="50"/>
      <c r="L87" s="50"/>
      <c r="M87" s="50"/>
      <c r="N87" s="50" t="s">
        <v>22</v>
      </c>
      <c r="O87" s="51">
        <v>179.19</v>
      </c>
      <c r="P87" s="51">
        <v>185.75</v>
      </c>
      <c r="Q87" s="51">
        <v>215.7</v>
      </c>
      <c r="R87" s="51">
        <v>249.2</v>
      </c>
      <c r="S87" s="51">
        <v>321.64</v>
      </c>
      <c r="T87" s="51">
        <v>353.85</v>
      </c>
      <c r="U87" s="51">
        <v>428.13</v>
      </c>
      <c r="W87" s="46" t="s">
        <v>647</v>
      </c>
      <c r="X87" s="50" t="s">
        <v>45</v>
      </c>
      <c r="Y87" s="50" t="s">
        <v>22</v>
      </c>
      <c r="Z87" s="50"/>
      <c r="AA87" s="50"/>
      <c r="AB87" s="50"/>
      <c r="AC87" s="50"/>
      <c r="AD87" s="50"/>
      <c r="AE87" s="50"/>
      <c r="AF87" s="50"/>
      <c r="AG87" s="50"/>
      <c r="AH87" s="51">
        <v>143.4</v>
      </c>
      <c r="AI87" s="51">
        <v>170.83</v>
      </c>
      <c r="AJ87" s="51">
        <v>189.83</v>
      </c>
      <c r="AK87" s="51">
        <v>199.35</v>
      </c>
      <c r="AL87" s="51">
        <v>257.29000000000002</v>
      </c>
      <c r="AM87" s="51">
        <v>283.14999999999998</v>
      </c>
      <c r="AN87" s="51">
        <v>342.52</v>
      </c>
      <c r="BI87" s="46" t="s">
        <v>648</v>
      </c>
      <c r="BJ87" s="50" t="s">
        <v>57</v>
      </c>
      <c r="BK87" s="50" t="s">
        <v>23</v>
      </c>
      <c r="BL87" s="50"/>
      <c r="BM87" s="50"/>
      <c r="BN87" s="50"/>
      <c r="BO87" s="50"/>
      <c r="BP87" s="50"/>
      <c r="BQ87" s="50"/>
      <c r="BR87" s="50"/>
      <c r="BS87" s="50"/>
      <c r="BT87" s="51">
        <v>141.78</v>
      </c>
      <c r="BU87" s="51">
        <v>158.47999999999999</v>
      </c>
      <c r="BV87" s="51">
        <v>180.8</v>
      </c>
      <c r="BW87" s="51">
        <v>190.69</v>
      </c>
      <c r="BX87" s="51">
        <v>200.88</v>
      </c>
      <c r="BY87" s="51">
        <v>241.53</v>
      </c>
      <c r="BZ87" s="51">
        <v>304.72000000000003</v>
      </c>
      <c r="CB87" s="46" t="s">
        <v>649</v>
      </c>
      <c r="CC87" s="50" t="s">
        <v>43</v>
      </c>
      <c r="CD87" s="50" t="s">
        <v>44</v>
      </c>
      <c r="CE87" s="50"/>
      <c r="CF87" s="50"/>
      <c r="CG87" s="51">
        <v>53.300000000000004</v>
      </c>
      <c r="CI87" s="46" t="s">
        <v>650</v>
      </c>
      <c r="CJ87" s="50" t="s">
        <v>45</v>
      </c>
      <c r="CK87" s="50" t="s">
        <v>22</v>
      </c>
      <c r="CL87" s="50"/>
      <c r="CM87" s="50"/>
      <c r="CN87" s="51">
        <v>25.900000000000002</v>
      </c>
      <c r="CP87" s="46" t="s">
        <v>651</v>
      </c>
      <c r="CQ87" s="50" t="s">
        <v>43</v>
      </c>
      <c r="CR87" s="50" t="s">
        <v>44</v>
      </c>
      <c r="CS87" s="50"/>
      <c r="CT87" s="50"/>
      <c r="CU87" s="51">
        <v>40</v>
      </c>
      <c r="CW87" s="46"/>
      <c r="CX87" s="50"/>
      <c r="CY87" s="50"/>
      <c r="CZ87" s="50"/>
      <c r="DA87" s="50"/>
      <c r="DB87" s="50"/>
      <c r="DC87" s="50"/>
      <c r="DD87" s="50"/>
      <c r="DE87" s="50"/>
      <c r="DF87" s="51"/>
      <c r="DG87" s="51"/>
      <c r="DH87" s="51"/>
      <c r="DI87" s="51"/>
      <c r="DJ87" s="51"/>
      <c r="DK87" s="51"/>
      <c r="DL87" s="51"/>
    </row>
    <row r="88" spans="3:133" x14ac:dyDescent="0.25">
      <c r="C88" s="46" t="s">
        <v>652</v>
      </c>
      <c r="D88" s="50" t="s">
        <v>45</v>
      </c>
      <c r="E88" s="50"/>
      <c r="F88" s="50"/>
      <c r="G88" s="50"/>
      <c r="H88" s="50"/>
      <c r="I88" s="50"/>
      <c r="J88" s="50"/>
      <c r="K88" s="50"/>
      <c r="L88" s="50"/>
      <c r="M88" s="50"/>
      <c r="N88" s="50" t="s">
        <v>28</v>
      </c>
      <c r="O88" s="51">
        <v>190.15</v>
      </c>
      <c r="P88" s="51">
        <v>197.06</v>
      </c>
      <c r="Q88" s="51">
        <v>228.81</v>
      </c>
      <c r="R88" s="51">
        <v>264.43</v>
      </c>
      <c r="S88" s="51">
        <v>341.18</v>
      </c>
      <c r="T88" s="51">
        <v>375.4</v>
      </c>
      <c r="U88" s="51">
        <v>454.27</v>
      </c>
      <c r="W88" s="46" t="s">
        <v>653</v>
      </c>
      <c r="X88" s="50" t="s">
        <v>45</v>
      </c>
      <c r="Y88" s="50" t="s">
        <v>28</v>
      </c>
      <c r="Z88" s="50"/>
      <c r="AA88" s="50"/>
      <c r="AB88" s="50"/>
      <c r="AC88" s="50"/>
      <c r="AD88" s="50"/>
      <c r="AE88" s="50"/>
      <c r="AF88" s="50"/>
      <c r="AG88" s="50"/>
      <c r="AH88" s="51">
        <v>152.11000000000001</v>
      </c>
      <c r="AI88" s="51">
        <v>181.3</v>
      </c>
      <c r="AJ88" s="51">
        <v>201.33</v>
      </c>
      <c r="AK88" s="51">
        <v>211.52</v>
      </c>
      <c r="AL88" s="51">
        <v>272.95999999999998</v>
      </c>
      <c r="AM88" s="51">
        <v>300.36</v>
      </c>
      <c r="AN88" s="51">
        <v>363.45</v>
      </c>
      <c r="BI88" s="46" t="s">
        <v>654</v>
      </c>
      <c r="BJ88" s="50" t="s">
        <v>57</v>
      </c>
      <c r="BK88" s="50" t="s">
        <v>29</v>
      </c>
      <c r="BL88" s="50"/>
      <c r="BM88" s="50"/>
      <c r="BN88" s="50"/>
      <c r="BO88" s="50"/>
      <c r="BP88" s="50"/>
      <c r="BQ88" s="50"/>
      <c r="BR88" s="50"/>
      <c r="BS88" s="50"/>
      <c r="BT88" s="51">
        <v>146.32</v>
      </c>
      <c r="BU88" s="51">
        <v>163.34</v>
      </c>
      <c r="BV88" s="51">
        <v>192.62</v>
      </c>
      <c r="BW88" s="51">
        <v>202.5</v>
      </c>
      <c r="BX88" s="51">
        <v>232.9</v>
      </c>
      <c r="BY88" s="51">
        <v>273.55</v>
      </c>
      <c r="BZ88" s="51">
        <v>350.61</v>
      </c>
      <c r="CB88" s="46" t="s">
        <v>655</v>
      </c>
      <c r="CC88" s="50" t="s">
        <v>43</v>
      </c>
      <c r="CD88" s="50" t="s">
        <v>46</v>
      </c>
      <c r="CE88" s="50"/>
      <c r="CF88" s="50"/>
      <c r="CG88" s="51">
        <v>56.900000000000006</v>
      </c>
      <c r="CI88" s="46" t="s">
        <v>656</v>
      </c>
      <c r="CJ88" s="50" t="s">
        <v>45</v>
      </c>
      <c r="CK88" s="50" t="s">
        <v>28</v>
      </c>
      <c r="CL88" s="50"/>
      <c r="CM88" s="50"/>
      <c r="CN88" s="51">
        <v>29.1</v>
      </c>
      <c r="CP88" s="46" t="s">
        <v>657</v>
      </c>
      <c r="CQ88" s="50" t="s">
        <v>43</v>
      </c>
      <c r="CR88" s="50" t="s">
        <v>46</v>
      </c>
      <c r="CS88" s="50"/>
      <c r="CT88" s="50"/>
      <c r="CU88" s="51">
        <v>43.1</v>
      </c>
      <c r="CW88" s="46"/>
      <c r="CX88" s="50"/>
      <c r="CY88" s="50"/>
      <c r="CZ88" s="50"/>
      <c r="DA88" s="50"/>
      <c r="DB88" s="50"/>
      <c r="DC88" s="50"/>
      <c r="DD88" s="50"/>
      <c r="DE88" s="50"/>
      <c r="DF88" s="51"/>
      <c r="DG88" s="51"/>
      <c r="DH88" s="51"/>
      <c r="DI88" s="51"/>
      <c r="DJ88" s="51"/>
      <c r="DK88" s="51"/>
      <c r="DL88" s="51"/>
    </row>
    <row r="89" spans="3:133" x14ac:dyDescent="0.25">
      <c r="C89" s="46" t="s">
        <v>658</v>
      </c>
      <c r="D89" s="50" t="s">
        <v>45</v>
      </c>
      <c r="E89" s="50"/>
      <c r="F89" s="50"/>
      <c r="G89" s="50"/>
      <c r="H89" s="50"/>
      <c r="I89" s="50"/>
      <c r="J89" s="50"/>
      <c r="K89" s="50"/>
      <c r="L89" s="50"/>
      <c r="M89" s="50"/>
      <c r="N89" s="50" t="s">
        <v>34</v>
      </c>
      <c r="O89" s="51">
        <v>201.06</v>
      </c>
      <c r="P89" s="51">
        <v>208.38</v>
      </c>
      <c r="Q89" s="51">
        <v>242.02</v>
      </c>
      <c r="R89" s="51">
        <v>279.52</v>
      </c>
      <c r="S89" s="51">
        <v>360.76</v>
      </c>
      <c r="T89" s="51">
        <v>396.96</v>
      </c>
      <c r="U89" s="51">
        <v>480.31</v>
      </c>
      <c r="W89" s="46" t="s">
        <v>659</v>
      </c>
      <c r="X89" s="50" t="s">
        <v>45</v>
      </c>
      <c r="Y89" s="50" t="s">
        <v>34</v>
      </c>
      <c r="Z89" s="50"/>
      <c r="AA89" s="50"/>
      <c r="AB89" s="50"/>
      <c r="AC89" s="50"/>
      <c r="AD89" s="50"/>
      <c r="AE89" s="50"/>
      <c r="AF89" s="50"/>
      <c r="AG89" s="50"/>
      <c r="AH89" s="51">
        <v>160.86000000000001</v>
      </c>
      <c r="AI89" s="51">
        <v>191.72</v>
      </c>
      <c r="AJ89" s="51">
        <v>212.92</v>
      </c>
      <c r="AK89" s="51">
        <v>223.65</v>
      </c>
      <c r="AL89" s="51">
        <v>288.68</v>
      </c>
      <c r="AM89" s="51">
        <v>317.64999999999998</v>
      </c>
      <c r="AN89" s="51">
        <v>384.25</v>
      </c>
      <c r="BI89" s="46" t="s">
        <v>660</v>
      </c>
      <c r="BJ89" s="50" t="s">
        <v>57</v>
      </c>
      <c r="BK89" s="50" t="s">
        <v>35</v>
      </c>
      <c r="BL89" s="50"/>
      <c r="BM89" s="50"/>
      <c r="BN89" s="50"/>
      <c r="BO89" s="50"/>
      <c r="BP89" s="50"/>
      <c r="BQ89" s="50"/>
      <c r="BR89" s="50"/>
      <c r="BS89" s="50"/>
      <c r="BT89" s="51">
        <v>155.52000000000001</v>
      </c>
      <c r="BU89" s="51">
        <v>173.21</v>
      </c>
      <c r="BV89" s="51">
        <v>216.06</v>
      </c>
      <c r="BW89" s="51">
        <v>225.94</v>
      </c>
      <c r="BX89" s="51">
        <v>296.81</v>
      </c>
      <c r="BY89" s="51">
        <v>337.5</v>
      </c>
      <c r="BZ89" s="51">
        <v>442.18</v>
      </c>
      <c r="CB89" s="46" t="s">
        <v>661</v>
      </c>
      <c r="CC89" s="50" t="s">
        <v>43</v>
      </c>
      <c r="CD89" s="50" t="s">
        <v>48</v>
      </c>
      <c r="CE89" s="50"/>
      <c r="CF89" s="50"/>
      <c r="CG89" s="51">
        <v>60.6</v>
      </c>
      <c r="CI89" s="46" t="s">
        <v>662</v>
      </c>
      <c r="CJ89" s="50" t="s">
        <v>45</v>
      </c>
      <c r="CK89" s="50" t="s">
        <v>34</v>
      </c>
      <c r="CL89" s="50"/>
      <c r="CM89" s="50"/>
      <c r="CN89" s="51">
        <v>32.300000000000004</v>
      </c>
      <c r="CP89" s="46" t="s">
        <v>663</v>
      </c>
      <c r="CQ89" s="50" t="s">
        <v>43</v>
      </c>
      <c r="CR89" s="50" t="s">
        <v>48</v>
      </c>
      <c r="CS89" s="50"/>
      <c r="CT89" s="50"/>
      <c r="CU89" s="51">
        <v>46.1</v>
      </c>
      <c r="CW89" s="46"/>
      <c r="CX89" s="50"/>
      <c r="CY89" s="50"/>
      <c r="CZ89" s="50"/>
      <c r="DA89" s="50"/>
      <c r="DB89" s="50"/>
      <c r="DC89" s="50"/>
      <c r="DD89" s="50"/>
      <c r="DE89" s="50"/>
      <c r="DF89" s="51"/>
      <c r="DG89" s="51"/>
      <c r="DH89" s="51"/>
      <c r="DI89" s="51"/>
      <c r="DJ89" s="51"/>
      <c r="DK89" s="51"/>
      <c r="DL89" s="51"/>
    </row>
    <row r="90" spans="3:133" x14ac:dyDescent="0.25">
      <c r="C90" s="46" t="s">
        <v>664</v>
      </c>
      <c r="D90" s="50" t="s">
        <v>45</v>
      </c>
      <c r="E90" s="50"/>
      <c r="F90" s="50"/>
      <c r="G90" s="50"/>
      <c r="H90" s="50"/>
      <c r="I90" s="50"/>
      <c r="J90" s="50"/>
      <c r="K90" s="50"/>
      <c r="L90" s="50"/>
      <c r="M90" s="50"/>
      <c r="N90" s="50" t="s">
        <v>38</v>
      </c>
      <c r="O90" s="51">
        <v>212.07</v>
      </c>
      <c r="P90" s="51">
        <v>219.78</v>
      </c>
      <c r="Q90" s="51">
        <v>255.22</v>
      </c>
      <c r="R90" s="51">
        <v>294.92</v>
      </c>
      <c r="S90" s="51">
        <v>380.66</v>
      </c>
      <c r="T90" s="51">
        <v>418.74</v>
      </c>
      <c r="U90" s="51">
        <v>506.63</v>
      </c>
      <c r="W90" s="46" t="s">
        <v>665</v>
      </c>
      <c r="X90" s="50" t="s">
        <v>45</v>
      </c>
      <c r="Y90" s="50" t="s">
        <v>38</v>
      </c>
      <c r="Z90" s="50"/>
      <c r="AA90" s="50"/>
      <c r="AB90" s="50"/>
      <c r="AC90" s="50"/>
      <c r="AD90" s="50"/>
      <c r="AE90" s="50"/>
      <c r="AF90" s="50"/>
      <c r="AG90" s="50"/>
      <c r="AH90" s="51">
        <v>169.71</v>
      </c>
      <c r="AI90" s="51">
        <v>202.18</v>
      </c>
      <c r="AJ90" s="51">
        <v>224.64</v>
      </c>
      <c r="AK90" s="51">
        <v>235.91</v>
      </c>
      <c r="AL90" s="51">
        <v>304.52999999999997</v>
      </c>
      <c r="AM90" s="51">
        <v>335.03</v>
      </c>
      <c r="AN90" s="51">
        <v>405.36</v>
      </c>
      <c r="BI90" s="46" t="s">
        <v>666</v>
      </c>
      <c r="BJ90" s="50" t="s">
        <v>57</v>
      </c>
      <c r="BK90" s="50" t="s">
        <v>39</v>
      </c>
      <c r="BL90" s="50"/>
      <c r="BM90" s="50"/>
      <c r="BN90" s="50"/>
      <c r="BO90" s="50"/>
      <c r="BP90" s="50"/>
      <c r="BQ90" s="50"/>
      <c r="BR90" s="50"/>
      <c r="BS90" s="50"/>
      <c r="BT90" s="51">
        <v>166.75</v>
      </c>
      <c r="BU90" s="51">
        <v>184.31</v>
      </c>
      <c r="BV90" s="51">
        <v>241.79</v>
      </c>
      <c r="BW90" s="51">
        <v>251.68</v>
      </c>
      <c r="BX90" s="51">
        <v>363.82</v>
      </c>
      <c r="BY90" s="51">
        <v>404.5</v>
      </c>
      <c r="BZ90" s="51">
        <v>537.12</v>
      </c>
      <c r="CB90" s="46" t="s">
        <v>667</v>
      </c>
      <c r="CC90" s="50" t="s">
        <v>43</v>
      </c>
      <c r="CD90" s="50" t="s">
        <v>50</v>
      </c>
      <c r="CE90" s="50"/>
      <c r="CF90" s="50"/>
      <c r="CG90" s="51">
        <v>64.3</v>
      </c>
      <c r="CI90" s="46" t="s">
        <v>668</v>
      </c>
      <c r="CJ90" s="50" t="s">
        <v>45</v>
      </c>
      <c r="CK90" s="50" t="s">
        <v>38</v>
      </c>
      <c r="CL90" s="50"/>
      <c r="CM90" s="50"/>
      <c r="CN90" s="51">
        <v>35.5</v>
      </c>
      <c r="CP90" s="46" t="s">
        <v>669</v>
      </c>
      <c r="CQ90" s="50" t="s">
        <v>43</v>
      </c>
      <c r="CR90" s="50" t="s">
        <v>50</v>
      </c>
      <c r="CS90" s="50"/>
      <c r="CT90" s="50"/>
      <c r="CU90" s="51">
        <v>49.1</v>
      </c>
      <c r="CW90" s="46"/>
      <c r="CX90" s="50"/>
      <c r="CY90" s="50"/>
      <c r="CZ90" s="50"/>
      <c r="DA90" s="50"/>
      <c r="DB90" s="50"/>
      <c r="DC90" s="50"/>
      <c r="DD90" s="50"/>
      <c r="DE90" s="50"/>
      <c r="DF90" s="51"/>
      <c r="DG90" s="51"/>
      <c r="DH90" s="51"/>
      <c r="DI90" s="51"/>
      <c r="DJ90" s="51"/>
      <c r="DK90" s="51"/>
      <c r="DL90" s="51"/>
    </row>
    <row r="91" spans="3:133" x14ac:dyDescent="0.25">
      <c r="C91" s="46" t="s">
        <v>670</v>
      </c>
      <c r="D91" s="50" t="s">
        <v>45</v>
      </c>
      <c r="E91" s="50"/>
      <c r="F91" s="50"/>
      <c r="G91" s="50"/>
      <c r="H91" s="50"/>
      <c r="I91" s="50"/>
      <c r="J91" s="50"/>
      <c r="K91" s="50"/>
      <c r="L91" s="50"/>
      <c r="M91" s="50"/>
      <c r="N91" s="50" t="s">
        <v>42</v>
      </c>
      <c r="O91" s="51">
        <v>223.02</v>
      </c>
      <c r="P91" s="51">
        <v>231.06</v>
      </c>
      <c r="Q91" s="51">
        <v>268.42</v>
      </c>
      <c r="R91" s="51">
        <v>310.14999999999998</v>
      </c>
      <c r="S91" s="51">
        <v>400.19</v>
      </c>
      <c r="T91" s="51">
        <v>440.29</v>
      </c>
      <c r="U91" s="51">
        <v>532.76</v>
      </c>
      <c r="W91" s="46" t="s">
        <v>671</v>
      </c>
      <c r="X91" s="50" t="s">
        <v>45</v>
      </c>
      <c r="Y91" s="50" t="s">
        <v>42</v>
      </c>
      <c r="Z91" s="50"/>
      <c r="AA91" s="50"/>
      <c r="AB91" s="50"/>
      <c r="AC91" s="50"/>
      <c r="AD91" s="50"/>
      <c r="AE91" s="50"/>
      <c r="AF91" s="50"/>
      <c r="AG91" s="50"/>
      <c r="AH91" s="51">
        <v>178.42</v>
      </c>
      <c r="AI91" s="51">
        <v>212.64</v>
      </c>
      <c r="AJ91" s="51">
        <v>236.22</v>
      </c>
      <c r="AK91" s="51">
        <v>248.08</v>
      </c>
      <c r="AL91" s="51">
        <v>320.2</v>
      </c>
      <c r="AM91" s="51">
        <v>352.32</v>
      </c>
      <c r="AN91" s="51">
        <v>426.24</v>
      </c>
      <c r="BI91" s="46" t="s">
        <v>672</v>
      </c>
      <c r="BJ91" s="50" t="s">
        <v>57</v>
      </c>
      <c r="BK91" s="50" t="s">
        <v>38</v>
      </c>
      <c r="BL91" s="50"/>
      <c r="BM91" s="50"/>
      <c r="BN91" s="50"/>
      <c r="BO91" s="50"/>
      <c r="BP91" s="50"/>
      <c r="BQ91" s="50"/>
      <c r="BR91" s="50"/>
      <c r="BS91" s="50"/>
      <c r="BT91" s="51">
        <v>175.96</v>
      </c>
      <c r="BU91" s="51">
        <v>194.1</v>
      </c>
      <c r="BV91" s="51">
        <v>265.29000000000002</v>
      </c>
      <c r="BW91" s="51">
        <v>275.16000000000003</v>
      </c>
      <c r="BX91" s="51">
        <v>427.76</v>
      </c>
      <c r="BY91" s="51">
        <v>468.41</v>
      </c>
      <c r="BZ91" s="51">
        <v>628.74</v>
      </c>
      <c r="CB91" s="46" t="s">
        <v>673</v>
      </c>
      <c r="CC91" s="50" t="s">
        <v>43</v>
      </c>
      <c r="CD91" s="50" t="s">
        <v>52</v>
      </c>
      <c r="CE91" s="50"/>
      <c r="CF91" s="50"/>
      <c r="CG91" s="51">
        <v>68</v>
      </c>
      <c r="CI91" s="46" t="s">
        <v>674</v>
      </c>
      <c r="CJ91" s="50" t="s">
        <v>45</v>
      </c>
      <c r="CK91" s="50" t="s">
        <v>42</v>
      </c>
      <c r="CL91" s="50"/>
      <c r="CM91" s="50"/>
      <c r="CN91" s="51">
        <v>38.6</v>
      </c>
      <c r="CP91" s="46" t="s">
        <v>675</v>
      </c>
      <c r="CQ91" s="50" t="s">
        <v>43</v>
      </c>
      <c r="CR91" s="50" t="s">
        <v>52</v>
      </c>
      <c r="CS91" s="50"/>
      <c r="CT91" s="50"/>
      <c r="CU91" s="51">
        <v>52.2</v>
      </c>
      <c r="CW91" s="46"/>
      <c r="CX91" s="50"/>
      <c r="CY91" s="50"/>
      <c r="CZ91" s="50"/>
      <c r="DA91" s="50"/>
      <c r="DB91" s="50"/>
      <c r="DC91" s="50"/>
      <c r="DD91" s="50"/>
      <c r="DE91" s="50"/>
      <c r="DF91" s="51"/>
      <c r="DG91" s="51"/>
      <c r="DH91" s="51"/>
      <c r="DI91" s="51"/>
      <c r="DJ91" s="51"/>
      <c r="DK91" s="51"/>
      <c r="DL91" s="51"/>
    </row>
    <row r="92" spans="3:133" x14ac:dyDescent="0.25">
      <c r="C92" s="46" t="s">
        <v>676</v>
      </c>
      <c r="D92" s="50" t="s">
        <v>45</v>
      </c>
      <c r="E92" s="50"/>
      <c r="F92" s="50"/>
      <c r="G92" s="50"/>
      <c r="H92" s="50"/>
      <c r="I92" s="50"/>
      <c r="J92" s="50"/>
      <c r="K92" s="50"/>
      <c r="L92" s="50"/>
      <c r="M92" s="50"/>
      <c r="N92" s="50" t="s">
        <v>44</v>
      </c>
      <c r="O92" s="51">
        <v>233.94</v>
      </c>
      <c r="P92" s="51">
        <v>242.47</v>
      </c>
      <c r="Q92" s="51">
        <v>281.54000000000002</v>
      </c>
      <c r="R92" s="51">
        <v>325.24</v>
      </c>
      <c r="S92" s="51">
        <v>419.77</v>
      </c>
      <c r="T92" s="51">
        <v>461.98</v>
      </c>
      <c r="U92" s="51">
        <v>558.9</v>
      </c>
      <c r="W92" s="46" t="s">
        <v>677</v>
      </c>
      <c r="X92" s="50" t="s">
        <v>45</v>
      </c>
      <c r="Y92" s="50" t="s">
        <v>44</v>
      </c>
      <c r="Z92" s="50"/>
      <c r="AA92" s="50"/>
      <c r="AB92" s="50"/>
      <c r="AC92" s="50"/>
      <c r="AD92" s="50"/>
      <c r="AE92" s="50"/>
      <c r="AF92" s="50"/>
      <c r="AG92" s="50"/>
      <c r="AH92" s="51">
        <v>187.19</v>
      </c>
      <c r="AI92" s="51">
        <v>223.11</v>
      </c>
      <c r="AJ92" s="51">
        <v>247.81</v>
      </c>
      <c r="AK92" s="51">
        <v>260.25</v>
      </c>
      <c r="AL92" s="51">
        <v>335.88</v>
      </c>
      <c r="AM92" s="51">
        <v>369.52</v>
      </c>
      <c r="AN92" s="51">
        <v>447.13</v>
      </c>
      <c r="BI92" s="46" t="s">
        <v>147</v>
      </c>
      <c r="BJ92" s="43"/>
      <c r="BK92" s="43" t="s">
        <v>12</v>
      </c>
      <c r="BL92" s="43"/>
      <c r="BM92" s="43"/>
      <c r="BN92" s="43"/>
      <c r="BO92" s="43"/>
      <c r="BP92" s="43"/>
      <c r="BQ92" s="43"/>
      <c r="BR92" s="43"/>
      <c r="BS92" s="43"/>
      <c r="BT92" s="49" t="s">
        <v>13</v>
      </c>
      <c r="BU92" s="49" t="s">
        <v>14</v>
      </c>
      <c r="BV92" s="49" t="s">
        <v>15</v>
      </c>
      <c r="BW92" s="49" t="s">
        <v>16</v>
      </c>
      <c r="BX92" s="49" t="s">
        <v>17</v>
      </c>
      <c r="BY92" s="49" t="s">
        <v>18</v>
      </c>
      <c r="BZ92" s="49" t="s">
        <v>19</v>
      </c>
      <c r="CB92" s="46" t="s">
        <v>678</v>
      </c>
      <c r="CC92" s="50" t="s">
        <v>43</v>
      </c>
      <c r="CD92" s="50" t="s">
        <v>54</v>
      </c>
      <c r="CE92" s="50"/>
      <c r="CF92" s="50"/>
      <c r="CG92" s="51">
        <v>3.7</v>
      </c>
      <c r="CI92" s="46" t="s">
        <v>679</v>
      </c>
      <c r="CJ92" s="50" t="s">
        <v>45</v>
      </c>
      <c r="CK92" s="50" t="s">
        <v>44</v>
      </c>
      <c r="CL92" s="50"/>
      <c r="CM92" s="50"/>
      <c r="CN92" s="51">
        <v>41.800000000000004</v>
      </c>
      <c r="CP92" s="46" t="s">
        <v>680</v>
      </c>
      <c r="CQ92" s="50" t="s">
        <v>43</v>
      </c>
      <c r="CR92" s="50" t="s">
        <v>54</v>
      </c>
      <c r="CS92" s="50"/>
      <c r="CT92" s="50"/>
      <c r="CU92" s="51">
        <v>3.1</v>
      </c>
      <c r="CW92" s="46"/>
      <c r="CX92" s="50"/>
      <c r="CY92" s="50"/>
      <c r="CZ92" s="50"/>
      <c r="DA92" s="50"/>
      <c r="DB92" s="50"/>
      <c r="DC92" s="50"/>
      <c r="DD92" s="50"/>
      <c r="DE92" s="50"/>
      <c r="DF92" s="51"/>
      <c r="DG92" s="51"/>
      <c r="DH92" s="51"/>
      <c r="DI92" s="51"/>
      <c r="DJ92" s="51"/>
      <c r="DK92" s="51"/>
      <c r="DL92" s="51"/>
    </row>
    <row r="93" spans="3:133" x14ac:dyDescent="0.25">
      <c r="C93" s="46" t="s">
        <v>681</v>
      </c>
      <c r="D93" s="50" t="s">
        <v>45</v>
      </c>
      <c r="E93" s="50"/>
      <c r="F93" s="50"/>
      <c r="G93" s="50"/>
      <c r="H93" s="50"/>
      <c r="I93" s="50"/>
      <c r="J93" s="50"/>
      <c r="K93" s="50"/>
      <c r="L93" s="50"/>
      <c r="M93" s="50"/>
      <c r="N93" s="50" t="s">
        <v>46</v>
      </c>
      <c r="O93" s="51">
        <v>244.94</v>
      </c>
      <c r="P93" s="51">
        <v>253.88</v>
      </c>
      <c r="Q93" s="51">
        <v>294.83</v>
      </c>
      <c r="R93" s="51">
        <v>340.64</v>
      </c>
      <c r="S93" s="51">
        <v>439.54</v>
      </c>
      <c r="T93" s="51">
        <v>483.73</v>
      </c>
      <c r="U93" s="51">
        <v>585.22</v>
      </c>
      <c r="W93" s="46" t="s">
        <v>682</v>
      </c>
      <c r="X93" s="50" t="s">
        <v>45</v>
      </c>
      <c r="Y93" s="50" t="s">
        <v>46</v>
      </c>
      <c r="Z93" s="50"/>
      <c r="AA93" s="50"/>
      <c r="AB93" s="50"/>
      <c r="AC93" s="50"/>
      <c r="AD93" s="50"/>
      <c r="AE93" s="50"/>
      <c r="AF93" s="50"/>
      <c r="AG93" s="50"/>
      <c r="AH93" s="51">
        <v>196.03</v>
      </c>
      <c r="AI93" s="51">
        <v>233.53</v>
      </c>
      <c r="AJ93" s="51">
        <v>259.39</v>
      </c>
      <c r="AK93" s="51">
        <v>272.51</v>
      </c>
      <c r="AL93" s="51">
        <v>351.65</v>
      </c>
      <c r="AM93" s="51">
        <v>386.99</v>
      </c>
      <c r="AN93" s="51">
        <v>468.14</v>
      </c>
      <c r="BI93" s="46" t="s">
        <v>683</v>
      </c>
      <c r="BJ93" s="50" t="s">
        <v>58</v>
      </c>
      <c r="BK93" s="50" t="s">
        <v>23</v>
      </c>
      <c r="BL93" s="50"/>
      <c r="BM93" s="50"/>
      <c r="BN93" s="50"/>
      <c r="BO93" s="50"/>
      <c r="BP93" s="50"/>
      <c r="BQ93" s="50"/>
      <c r="BR93" s="50"/>
      <c r="BS93" s="50"/>
      <c r="BT93" s="51">
        <v>141.78</v>
      </c>
      <c r="BU93" s="51">
        <v>158.47999999999999</v>
      </c>
      <c r="BV93" s="51">
        <v>180.8</v>
      </c>
      <c r="BW93" s="51">
        <v>190.69</v>
      </c>
      <c r="BX93" s="51">
        <v>200.88</v>
      </c>
      <c r="BY93" s="51">
        <v>241.53</v>
      </c>
      <c r="BZ93" s="51">
        <v>304.72000000000003</v>
      </c>
      <c r="CB93" s="46" t="s">
        <v>201</v>
      </c>
      <c r="CC93" s="43"/>
      <c r="CD93" s="43" t="s">
        <v>12</v>
      </c>
      <c r="CE93" s="43"/>
      <c r="CF93" s="43"/>
      <c r="CG93" s="49" t="s">
        <v>20</v>
      </c>
      <c r="CI93" s="46" t="s">
        <v>684</v>
      </c>
      <c r="CJ93" s="50" t="s">
        <v>45</v>
      </c>
      <c r="CK93" s="50" t="s">
        <v>46</v>
      </c>
      <c r="CL93" s="50"/>
      <c r="CM93" s="50"/>
      <c r="CN93" s="51">
        <v>45</v>
      </c>
      <c r="CP93" s="46" t="s">
        <v>203</v>
      </c>
      <c r="CQ93" s="43"/>
      <c r="CR93" s="43" t="s">
        <v>12</v>
      </c>
      <c r="CS93" s="43"/>
      <c r="CT93" s="43"/>
      <c r="CU93" s="49" t="s">
        <v>20</v>
      </c>
      <c r="CW93" s="46"/>
      <c r="CX93" s="50"/>
      <c r="CY93" s="50"/>
      <c r="CZ93" s="50"/>
      <c r="DA93" s="50"/>
      <c r="DB93" s="50"/>
      <c r="DC93" s="50"/>
      <c r="DD93" s="50"/>
      <c r="DE93" s="50"/>
      <c r="DF93" s="51"/>
      <c r="DG93" s="51"/>
      <c r="DH93" s="51"/>
      <c r="DI93" s="51"/>
      <c r="DJ93" s="51"/>
      <c r="DK93" s="51"/>
      <c r="DL93" s="51"/>
    </row>
    <row r="94" spans="3:133" x14ac:dyDescent="0.25">
      <c r="C94" s="46" t="s">
        <v>685</v>
      </c>
      <c r="D94" s="50" t="s">
        <v>45</v>
      </c>
      <c r="E94" s="50"/>
      <c r="F94" s="50"/>
      <c r="G94" s="50"/>
      <c r="H94" s="50"/>
      <c r="I94" s="50"/>
      <c r="J94" s="50"/>
      <c r="K94" s="50"/>
      <c r="L94" s="50"/>
      <c r="M94" s="50"/>
      <c r="N94" s="50" t="s">
        <v>48</v>
      </c>
      <c r="O94" s="51">
        <v>255.89</v>
      </c>
      <c r="P94" s="51">
        <v>265.19</v>
      </c>
      <c r="Q94" s="51">
        <v>307.95</v>
      </c>
      <c r="R94" s="51">
        <v>355.82</v>
      </c>
      <c r="S94" s="51">
        <v>459.2</v>
      </c>
      <c r="T94" s="51">
        <v>505.28</v>
      </c>
      <c r="U94" s="51">
        <v>611.30999999999995</v>
      </c>
      <c r="W94" s="46" t="s">
        <v>686</v>
      </c>
      <c r="X94" s="50" t="s">
        <v>45</v>
      </c>
      <c r="Y94" s="50" t="s">
        <v>48</v>
      </c>
      <c r="Z94" s="50"/>
      <c r="AA94" s="50"/>
      <c r="AB94" s="50"/>
      <c r="AC94" s="50"/>
      <c r="AD94" s="50"/>
      <c r="AE94" s="50"/>
      <c r="AF94" s="50"/>
      <c r="AG94" s="50"/>
      <c r="AH94" s="51">
        <v>204.74</v>
      </c>
      <c r="AI94" s="51">
        <v>243.99</v>
      </c>
      <c r="AJ94" s="51">
        <v>270.99</v>
      </c>
      <c r="AK94" s="51">
        <v>284.68</v>
      </c>
      <c r="AL94" s="51">
        <v>367.32</v>
      </c>
      <c r="AM94" s="51">
        <v>404.19</v>
      </c>
      <c r="AN94" s="51">
        <v>489.06</v>
      </c>
      <c r="BI94" s="46" t="s">
        <v>687</v>
      </c>
      <c r="BJ94" s="50" t="s">
        <v>58</v>
      </c>
      <c r="BK94" s="50" t="s">
        <v>29</v>
      </c>
      <c r="BL94" s="50"/>
      <c r="BM94" s="50"/>
      <c r="BN94" s="50"/>
      <c r="BO94" s="50"/>
      <c r="BP94" s="50"/>
      <c r="BQ94" s="50"/>
      <c r="BR94" s="50"/>
      <c r="BS94" s="50"/>
      <c r="BT94" s="51">
        <v>146.32</v>
      </c>
      <c r="BU94" s="51">
        <v>163.34</v>
      </c>
      <c r="BV94" s="51">
        <v>192.62</v>
      </c>
      <c r="BW94" s="51">
        <v>202.5</v>
      </c>
      <c r="BX94" s="51">
        <v>232.9</v>
      </c>
      <c r="BY94" s="51">
        <v>273.55</v>
      </c>
      <c r="BZ94" s="51">
        <v>350.61</v>
      </c>
      <c r="CB94" s="46" t="s">
        <v>688</v>
      </c>
      <c r="CC94" s="50" t="s">
        <v>45</v>
      </c>
      <c r="CD94" s="50" t="s">
        <v>24</v>
      </c>
      <c r="CE94" s="50"/>
      <c r="CF94" s="50"/>
      <c r="CG94" s="51">
        <v>33</v>
      </c>
      <c r="CI94" s="46" t="s">
        <v>689</v>
      </c>
      <c r="CJ94" s="50" t="s">
        <v>45</v>
      </c>
      <c r="CK94" s="50" t="s">
        <v>48</v>
      </c>
      <c r="CL94" s="50"/>
      <c r="CM94" s="50"/>
      <c r="CN94" s="51">
        <v>48.2</v>
      </c>
      <c r="CP94" s="46" t="s">
        <v>690</v>
      </c>
      <c r="CQ94" s="50" t="s">
        <v>45</v>
      </c>
      <c r="CR94" s="50" t="s">
        <v>25</v>
      </c>
      <c r="CS94" s="50"/>
      <c r="CT94" s="50"/>
      <c r="CU94" s="51">
        <v>16.600000000000001</v>
      </c>
      <c r="CW94" s="46"/>
      <c r="CX94" s="50"/>
      <c r="CY94" s="50"/>
      <c r="CZ94" s="50"/>
      <c r="DA94" s="50"/>
      <c r="DB94" s="50"/>
      <c r="DC94" s="50"/>
      <c r="DD94" s="50"/>
      <c r="DE94" s="50"/>
      <c r="DF94" s="51"/>
      <c r="DG94" s="51"/>
      <c r="DH94" s="51"/>
      <c r="DI94" s="51"/>
      <c r="DJ94" s="51"/>
      <c r="DK94" s="51"/>
      <c r="DL94" s="51"/>
    </row>
    <row r="95" spans="3:133" x14ac:dyDescent="0.25">
      <c r="C95" s="46" t="s">
        <v>691</v>
      </c>
      <c r="D95" s="50" t="s">
        <v>45</v>
      </c>
      <c r="E95" s="50"/>
      <c r="F95" s="50"/>
      <c r="G95" s="50"/>
      <c r="H95" s="50"/>
      <c r="I95" s="50"/>
      <c r="J95" s="50"/>
      <c r="K95" s="50"/>
      <c r="L95" s="50"/>
      <c r="M95" s="50"/>
      <c r="N95" s="50" t="s">
        <v>50</v>
      </c>
      <c r="O95" s="51">
        <v>276.77999999999997</v>
      </c>
      <c r="P95" s="51">
        <v>289.89</v>
      </c>
      <c r="Q95" s="51">
        <v>334.53</v>
      </c>
      <c r="R95" s="51">
        <v>384.34</v>
      </c>
      <c r="S95" s="51">
        <v>496.26</v>
      </c>
      <c r="T95" s="51">
        <v>546.15</v>
      </c>
      <c r="U95" s="51">
        <v>660.76</v>
      </c>
      <c r="W95" s="46" t="s">
        <v>692</v>
      </c>
      <c r="X95" s="50" t="s">
        <v>45</v>
      </c>
      <c r="Y95" s="50" t="s">
        <v>50</v>
      </c>
      <c r="Z95" s="50"/>
      <c r="AA95" s="50"/>
      <c r="AB95" s="50"/>
      <c r="AC95" s="50"/>
      <c r="AD95" s="50"/>
      <c r="AE95" s="50"/>
      <c r="AF95" s="50"/>
      <c r="AG95" s="50"/>
      <c r="AH95" s="51">
        <v>219.97</v>
      </c>
      <c r="AI95" s="51">
        <v>262.05</v>
      </c>
      <c r="AJ95" s="51">
        <v>290.93</v>
      </c>
      <c r="AK95" s="51">
        <v>306.51</v>
      </c>
      <c r="AL95" s="51">
        <v>393.95</v>
      </c>
      <c r="AM95" s="51">
        <v>433.64</v>
      </c>
      <c r="AN95" s="51">
        <v>525.13</v>
      </c>
      <c r="BI95" s="46" t="s">
        <v>693</v>
      </c>
      <c r="BJ95" s="50" t="s">
        <v>58</v>
      </c>
      <c r="BK95" s="50" t="s">
        <v>35</v>
      </c>
      <c r="BL95" s="50"/>
      <c r="BM95" s="50"/>
      <c r="BN95" s="50"/>
      <c r="BO95" s="50"/>
      <c r="BP95" s="50"/>
      <c r="BQ95" s="50"/>
      <c r="BR95" s="50"/>
      <c r="BS95" s="50"/>
      <c r="BT95" s="51">
        <v>155.52000000000001</v>
      </c>
      <c r="BU95" s="51">
        <v>173.21</v>
      </c>
      <c r="BV95" s="51">
        <v>216.06</v>
      </c>
      <c r="BW95" s="51">
        <v>225.94</v>
      </c>
      <c r="BX95" s="51">
        <v>296.81</v>
      </c>
      <c r="BY95" s="51">
        <v>337.5</v>
      </c>
      <c r="BZ95" s="51">
        <v>442.18</v>
      </c>
      <c r="CB95" s="46" t="s">
        <v>694</v>
      </c>
      <c r="CC95" s="50" t="s">
        <v>45</v>
      </c>
      <c r="CD95" s="50" t="s">
        <v>30</v>
      </c>
      <c r="CE95" s="50"/>
      <c r="CF95" s="50"/>
      <c r="CG95" s="51">
        <v>34.5</v>
      </c>
      <c r="CI95" s="46" t="s">
        <v>695</v>
      </c>
      <c r="CJ95" s="50" t="s">
        <v>45</v>
      </c>
      <c r="CK95" s="50" t="s">
        <v>50</v>
      </c>
      <c r="CL95" s="50"/>
      <c r="CM95" s="50"/>
      <c r="CN95" s="51">
        <v>51.300000000000004</v>
      </c>
      <c r="CP95" s="46" t="s">
        <v>696</v>
      </c>
      <c r="CQ95" s="50" t="s">
        <v>45</v>
      </c>
      <c r="CR95" s="50" t="s">
        <v>31</v>
      </c>
      <c r="CS95" s="50"/>
      <c r="CT95" s="50"/>
      <c r="CU95" s="51">
        <v>24.5</v>
      </c>
      <c r="CW95" s="46"/>
      <c r="CX95" s="50"/>
      <c r="CY95" s="50"/>
      <c r="CZ95" s="50"/>
      <c r="DA95" s="50"/>
      <c r="DB95" s="50"/>
      <c r="DC95" s="50"/>
      <c r="DD95" s="50"/>
      <c r="DE95" s="50"/>
      <c r="DF95" s="51"/>
      <c r="DG95" s="51"/>
      <c r="DH95" s="51"/>
      <c r="DI95" s="51"/>
      <c r="DJ95" s="51"/>
      <c r="DK95" s="51"/>
      <c r="DL95" s="51"/>
    </row>
    <row r="96" spans="3:133" x14ac:dyDescent="0.25">
      <c r="C96" s="46" t="s">
        <v>697</v>
      </c>
      <c r="D96" s="50" t="s">
        <v>45</v>
      </c>
      <c r="E96" s="50"/>
      <c r="F96" s="50"/>
      <c r="G96" s="50"/>
      <c r="H96" s="50"/>
      <c r="I96" s="50"/>
      <c r="J96" s="50"/>
      <c r="K96" s="50"/>
      <c r="L96" s="50"/>
      <c r="M96" s="50"/>
      <c r="N96" s="50" t="s">
        <v>52</v>
      </c>
      <c r="O96" s="51">
        <v>297.66000000000003</v>
      </c>
      <c r="P96" s="51">
        <v>314.58999999999997</v>
      </c>
      <c r="Q96" s="51">
        <v>361.17</v>
      </c>
      <c r="R96" s="51">
        <v>412.85</v>
      </c>
      <c r="S96" s="51">
        <v>533.30999999999995</v>
      </c>
      <c r="T96" s="51">
        <v>587.02</v>
      </c>
      <c r="U96" s="51">
        <v>710.16</v>
      </c>
      <c r="W96" s="46" t="s">
        <v>698</v>
      </c>
      <c r="X96" s="50" t="s">
        <v>45</v>
      </c>
      <c r="Y96" s="50" t="s">
        <v>52</v>
      </c>
      <c r="Z96" s="50"/>
      <c r="AA96" s="50"/>
      <c r="AB96" s="50"/>
      <c r="AC96" s="50"/>
      <c r="AD96" s="50"/>
      <c r="AE96" s="50"/>
      <c r="AF96" s="50"/>
      <c r="AG96" s="50"/>
      <c r="AH96" s="51">
        <v>235.14</v>
      </c>
      <c r="AI96" s="51">
        <v>280.10000000000002</v>
      </c>
      <c r="AJ96" s="51">
        <v>310.91000000000003</v>
      </c>
      <c r="AK96" s="51">
        <v>328.38</v>
      </c>
      <c r="AL96" s="51">
        <v>420.54</v>
      </c>
      <c r="AM96" s="51">
        <v>463.11</v>
      </c>
      <c r="AN96" s="51">
        <v>561.24</v>
      </c>
      <c r="BI96" s="46" t="s">
        <v>699</v>
      </c>
      <c r="BJ96" s="50" t="s">
        <v>58</v>
      </c>
      <c r="BK96" s="50" t="s">
        <v>39</v>
      </c>
      <c r="BL96" s="50"/>
      <c r="BM96" s="50"/>
      <c r="BN96" s="50"/>
      <c r="BO96" s="50"/>
      <c r="BP96" s="50"/>
      <c r="BQ96" s="50"/>
      <c r="BR96" s="50"/>
      <c r="BS96" s="50"/>
      <c r="BT96" s="51">
        <v>166.75</v>
      </c>
      <c r="BU96" s="51">
        <v>184.31</v>
      </c>
      <c r="BV96" s="51">
        <v>241.79</v>
      </c>
      <c r="BW96" s="51">
        <v>251.68</v>
      </c>
      <c r="BX96" s="51">
        <v>363.82</v>
      </c>
      <c r="BY96" s="51">
        <v>404.5</v>
      </c>
      <c r="BZ96" s="51">
        <v>537.12</v>
      </c>
      <c r="CB96" s="46" t="s">
        <v>700</v>
      </c>
      <c r="CC96" s="50" t="s">
        <v>45</v>
      </c>
      <c r="CD96" s="50" t="s">
        <v>28</v>
      </c>
      <c r="CE96" s="50"/>
      <c r="CF96" s="50"/>
      <c r="CG96" s="51">
        <v>38.1</v>
      </c>
      <c r="CI96" s="46" t="s">
        <v>701</v>
      </c>
      <c r="CJ96" s="50" t="s">
        <v>45</v>
      </c>
      <c r="CK96" s="50" t="s">
        <v>52</v>
      </c>
      <c r="CL96" s="50"/>
      <c r="CM96" s="50"/>
      <c r="CN96" s="51">
        <v>54.5</v>
      </c>
      <c r="CP96" s="46" t="s">
        <v>702</v>
      </c>
      <c r="CQ96" s="50" t="s">
        <v>45</v>
      </c>
      <c r="CR96" s="50" t="s">
        <v>28</v>
      </c>
      <c r="CS96" s="50"/>
      <c r="CT96" s="50"/>
      <c r="CU96" s="51">
        <v>27.6</v>
      </c>
      <c r="CW96" s="46"/>
      <c r="CX96" s="50"/>
      <c r="CY96" s="50"/>
      <c r="CZ96" s="50"/>
      <c r="DA96" s="50"/>
      <c r="DB96" s="50"/>
      <c r="DC96" s="50"/>
      <c r="DD96" s="50"/>
      <c r="DE96" s="50"/>
      <c r="DF96" s="51"/>
      <c r="DG96" s="51"/>
      <c r="DH96" s="51"/>
      <c r="DI96" s="51"/>
      <c r="DJ96" s="51"/>
      <c r="DK96" s="51"/>
      <c r="DL96" s="51"/>
    </row>
    <row r="97" spans="3:116" x14ac:dyDescent="0.25">
      <c r="C97" s="46" t="s">
        <v>703</v>
      </c>
      <c r="D97" s="50" t="s">
        <v>45</v>
      </c>
      <c r="E97" s="50"/>
      <c r="F97" s="50"/>
      <c r="G97" s="50"/>
      <c r="H97" s="50"/>
      <c r="I97" s="50"/>
      <c r="J97" s="50"/>
      <c r="K97" s="50"/>
      <c r="L97" s="50"/>
      <c r="M97" s="50"/>
      <c r="N97" s="50" t="s">
        <v>54</v>
      </c>
      <c r="O97" s="51">
        <v>20.88</v>
      </c>
      <c r="P97" s="51">
        <v>24.7</v>
      </c>
      <c r="Q97" s="51">
        <v>26.59</v>
      </c>
      <c r="R97" s="51">
        <v>28.52</v>
      </c>
      <c r="S97" s="51">
        <v>37.049999999999997</v>
      </c>
      <c r="T97" s="51">
        <v>40.869999999999997</v>
      </c>
      <c r="U97" s="51">
        <v>49.4</v>
      </c>
      <c r="W97" s="46" t="s">
        <v>704</v>
      </c>
      <c r="X97" s="50" t="s">
        <v>45</v>
      </c>
      <c r="Y97" s="50" t="s">
        <v>54</v>
      </c>
      <c r="Z97" s="50"/>
      <c r="AA97" s="50"/>
      <c r="AB97" s="50"/>
      <c r="AC97" s="50"/>
      <c r="AD97" s="50"/>
      <c r="AE97" s="50"/>
      <c r="AF97" s="50"/>
      <c r="AG97" s="50"/>
      <c r="AH97" s="51">
        <v>15.22</v>
      </c>
      <c r="AI97" s="51">
        <v>18.05</v>
      </c>
      <c r="AJ97" s="51">
        <v>19.940000000000001</v>
      </c>
      <c r="AK97" s="51">
        <v>21.87</v>
      </c>
      <c r="AL97" s="51">
        <v>26.59</v>
      </c>
      <c r="AM97" s="51">
        <v>29.46</v>
      </c>
      <c r="AN97" s="51">
        <v>36.11</v>
      </c>
      <c r="BI97" s="46" t="s">
        <v>705</v>
      </c>
      <c r="BJ97" s="50" t="s">
        <v>58</v>
      </c>
      <c r="BK97" s="50" t="s">
        <v>38</v>
      </c>
      <c r="BL97" s="50"/>
      <c r="BM97" s="50"/>
      <c r="BN97" s="50"/>
      <c r="BO97" s="50"/>
      <c r="BP97" s="50"/>
      <c r="BQ97" s="50"/>
      <c r="BR97" s="50"/>
      <c r="BS97" s="50"/>
      <c r="BT97" s="51">
        <v>175.96</v>
      </c>
      <c r="BU97" s="51">
        <v>194.1</v>
      </c>
      <c r="BV97" s="51">
        <v>265.29000000000002</v>
      </c>
      <c r="BW97" s="51">
        <v>275.16000000000003</v>
      </c>
      <c r="BX97" s="51">
        <v>427.76</v>
      </c>
      <c r="BY97" s="51">
        <v>468.41</v>
      </c>
      <c r="BZ97" s="51">
        <v>628.74</v>
      </c>
      <c r="CB97" s="46" t="s">
        <v>706</v>
      </c>
      <c r="CC97" s="50" t="s">
        <v>45</v>
      </c>
      <c r="CD97" s="50" t="s">
        <v>34</v>
      </c>
      <c r="CE97" s="50"/>
      <c r="CF97" s="50"/>
      <c r="CG97" s="51">
        <v>41.7</v>
      </c>
      <c r="CI97" s="46" t="s">
        <v>707</v>
      </c>
      <c r="CJ97" s="50" t="s">
        <v>45</v>
      </c>
      <c r="CK97" s="50" t="s">
        <v>54</v>
      </c>
      <c r="CL97" s="50"/>
      <c r="CM97" s="50"/>
      <c r="CN97" s="51">
        <v>3.2</v>
      </c>
      <c r="CP97" s="46" t="s">
        <v>708</v>
      </c>
      <c r="CQ97" s="50" t="s">
        <v>45</v>
      </c>
      <c r="CR97" s="50" t="s">
        <v>34</v>
      </c>
      <c r="CS97" s="50"/>
      <c r="CT97" s="50"/>
      <c r="CU97" s="51">
        <v>30.5</v>
      </c>
      <c r="CW97" s="46"/>
      <c r="CX97" s="50"/>
      <c r="CY97" s="50"/>
      <c r="CZ97" s="50"/>
      <c r="DA97" s="50"/>
      <c r="DB97" s="50"/>
      <c r="DC97" s="50"/>
      <c r="DD97" s="50"/>
      <c r="DE97" s="50"/>
      <c r="DF97" s="51"/>
      <c r="DG97" s="51"/>
      <c r="DH97" s="51"/>
      <c r="DI97" s="51"/>
      <c r="DJ97" s="51"/>
      <c r="DK97" s="51"/>
      <c r="DL97" s="51"/>
    </row>
    <row r="98" spans="3:116" x14ac:dyDescent="0.25">
      <c r="C98" s="46" t="s">
        <v>191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 t="s">
        <v>12</v>
      </c>
      <c r="O98" s="49" t="s">
        <v>13</v>
      </c>
      <c r="P98" s="49" t="s">
        <v>14</v>
      </c>
      <c r="Q98" s="49" t="s">
        <v>15</v>
      </c>
      <c r="R98" s="49" t="s">
        <v>16</v>
      </c>
      <c r="S98" s="49" t="s">
        <v>17</v>
      </c>
      <c r="T98" s="49" t="s">
        <v>18</v>
      </c>
      <c r="U98" s="49" t="s">
        <v>19</v>
      </c>
      <c r="W98" s="46" t="s">
        <v>192</v>
      </c>
      <c r="X98" s="43"/>
      <c r="Y98" s="43" t="s">
        <v>12</v>
      </c>
      <c r="Z98" s="43"/>
      <c r="AA98" s="43"/>
      <c r="AB98" s="43"/>
      <c r="AC98" s="43"/>
      <c r="AD98" s="43"/>
      <c r="AE98" s="43"/>
      <c r="AF98" s="43"/>
      <c r="AG98" s="43"/>
      <c r="AH98" s="49" t="s">
        <v>13</v>
      </c>
      <c r="AI98" s="49" t="s">
        <v>14</v>
      </c>
      <c r="AJ98" s="49" t="s">
        <v>15</v>
      </c>
      <c r="AK98" s="49" t="s">
        <v>16</v>
      </c>
      <c r="AL98" s="49" t="s">
        <v>17</v>
      </c>
      <c r="AM98" s="49" t="s">
        <v>18</v>
      </c>
      <c r="AN98" s="49" t="s">
        <v>19</v>
      </c>
      <c r="CB98" s="46" t="s">
        <v>709</v>
      </c>
      <c r="CC98" s="50" t="s">
        <v>45</v>
      </c>
      <c r="CD98" s="50" t="s">
        <v>38</v>
      </c>
      <c r="CE98" s="50"/>
      <c r="CF98" s="50"/>
      <c r="CG98" s="51">
        <v>45.300000000000004</v>
      </c>
      <c r="CI98" s="46" t="s">
        <v>195</v>
      </c>
      <c r="CJ98" s="43"/>
      <c r="CK98" s="43" t="s">
        <v>12</v>
      </c>
      <c r="CL98" s="43"/>
      <c r="CM98" s="43"/>
      <c r="CN98" s="49" t="s">
        <v>20</v>
      </c>
      <c r="CP98" s="46" t="s">
        <v>710</v>
      </c>
      <c r="CQ98" s="50" t="s">
        <v>45</v>
      </c>
      <c r="CR98" s="50" t="s">
        <v>38</v>
      </c>
      <c r="CS98" s="50"/>
      <c r="CT98" s="50"/>
      <c r="CU98" s="51">
        <v>33.5</v>
      </c>
      <c r="CW98" s="46"/>
      <c r="CX98" s="43"/>
      <c r="CY98" s="43"/>
      <c r="CZ98" s="43"/>
      <c r="DA98" s="43"/>
      <c r="DB98" s="43"/>
      <c r="DC98" s="43"/>
      <c r="DD98" s="43"/>
      <c r="DE98" s="43"/>
      <c r="DF98" s="49"/>
      <c r="DG98" s="49"/>
      <c r="DH98" s="49"/>
      <c r="DI98" s="49"/>
      <c r="DJ98" s="49"/>
      <c r="DK98" s="49"/>
      <c r="DL98" s="49"/>
    </row>
    <row r="99" spans="3:116" x14ac:dyDescent="0.25">
      <c r="C99" s="46" t="s">
        <v>711</v>
      </c>
      <c r="D99" s="50" t="s">
        <v>47</v>
      </c>
      <c r="E99" s="50"/>
      <c r="F99" s="50"/>
      <c r="G99" s="50"/>
      <c r="H99" s="50"/>
      <c r="I99" s="50"/>
      <c r="J99" s="50"/>
      <c r="K99" s="50"/>
      <c r="L99" s="50"/>
      <c r="M99" s="50"/>
      <c r="N99" s="50" t="s">
        <v>22</v>
      </c>
      <c r="O99" s="51">
        <v>179.19</v>
      </c>
      <c r="P99" s="51">
        <v>185.75</v>
      </c>
      <c r="Q99" s="51">
        <v>215.7</v>
      </c>
      <c r="R99" s="51">
        <v>249.2</v>
      </c>
      <c r="S99" s="51">
        <v>321.64</v>
      </c>
      <c r="T99" s="51">
        <v>353.85</v>
      </c>
      <c r="U99" s="51">
        <v>428.13</v>
      </c>
      <c r="W99" s="46" t="s">
        <v>712</v>
      </c>
      <c r="X99" s="50" t="s">
        <v>47</v>
      </c>
      <c r="Y99" s="50" t="s">
        <v>22</v>
      </c>
      <c r="Z99" s="50"/>
      <c r="AA99" s="50"/>
      <c r="AB99" s="50"/>
      <c r="AC99" s="50"/>
      <c r="AD99" s="50"/>
      <c r="AE99" s="50"/>
      <c r="AF99" s="50"/>
      <c r="AG99" s="50"/>
      <c r="AH99" s="51">
        <v>143.4</v>
      </c>
      <c r="AI99" s="51">
        <v>170.83</v>
      </c>
      <c r="AJ99" s="51">
        <v>189.83</v>
      </c>
      <c r="AK99" s="51">
        <v>199.35</v>
      </c>
      <c r="AL99" s="51">
        <v>257.29000000000002</v>
      </c>
      <c r="AM99" s="51">
        <v>283.14999999999998</v>
      </c>
      <c r="AN99" s="51">
        <v>342.52</v>
      </c>
      <c r="CB99" s="46" t="s">
        <v>713</v>
      </c>
      <c r="CC99" s="50" t="s">
        <v>45</v>
      </c>
      <c r="CD99" s="50" t="s">
        <v>42</v>
      </c>
      <c r="CE99" s="50"/>
      <c r="CF99" s="50"/>
      <c r="CG99" s="51">
        <v>49</v>
      </c>
      <c r="CI99" s="46" t="s">
        <v>714</v>
      </c>
      <c r="CJ99" s="50" t="s">
        <v>47</v>
      </c>
      <c r="CK99" s="50" t="s">
        <v>22</v>
      </c>
      <c r="CL99" s="50"/>
      <c r="CM99" s="50"/>
      <c r="CN99" s="51">
        <v>25.3</v>
      </c>
      <c r="CP99" s="46" t="s">
        <v>715</v>
      </c>
      <c r="CQ99" s="50" t="s">
        <v>45</v>
      </c>
      <c r="CR99" s="50" t="s">
        <v>42</v>
      </c>
      <c r="CS99" s="50"/>
      <c r="CT99" s="50"/>
      <c r="CU99" s="51">
        <v>36.6</v>
      </c>
      <c r="CW99" s="46"/>
      <c r="CX99" s="50"/>
      <c r="CY99" s="50"/>
      <c r="CZ99" s="50"/>
      <c r="DA99" s="50"/>
      <c r="DB99" s="50"/>
      <c r="DC99" s="50"/>
      <c r="DD99" s="50"/>
      <c r="DE99" s="50"/>
      <c r="DF99" s="51"/>
      <c r="DG99" s="51"/>
      <c r="DH99" s="51"/>
      <c r="DI99" s="51"/>
      <c r="DJ99" s="51"/>
      <c r="DK99" s="51"/>
      <c r="DL99" s="51"/>
    </row>
    <row r="100" spans="3:116" x14ac:dyDescent="0.25">
      <c r="C100" s="46" t="s">
        <v>716</v>
      </c>
      <c r="D100" s="50" t="s">
        <v>47</v>
      </c>
      <c r="E100" s="50"/>
      <c r="F100" s="50"/>
      <c r="G100" s="50"/>
      <c r="H100" s="50"/>
      <c r="I100" s="50"/>
      <c r="J100" s="50"/>
      <c r="K100" s="50"/>
      <c r="L100" s="50"/>
      <c r="M100" s="50"/>
      <c r="N100" s="50" t="s">
        <v>28</v>
      </c>
      <c r="O100" s="51">
        <v>190.15</v>
      </c>
      <c r="P100" s="51">
        <v>197.06</v>
      </c>
      <c r="Q100" s="51">
        <v>228.81</v>
      </c>
      <c r="R100" s="51">
        <v>264.43</v>
      </c>
      <c r="S100" s="51">
        <v>341.18</v>
      </c>
      <c r="T100" s="51">
        <v>375.4</v>
      </c>
      <c r="U100" s="51">
        <v>454.27</v>
      </c>
      <c r="W100" s="46" t="s">
        <v>717</v>
      </c>
      <c r="X100" s="50" t="s">
        <v>47</v>
      </c>
      <c r="Y100" s="50" t="s">
        <v>28</v>
      </c>
      <c r="Z100" s="50"/>
      <c r="AA100" s="50"/>
      <c r="AB100" s="50"/>
      <c r="AC100" s="50"/>
      <c r="AD100" s="50"/>
      <c r="AE100" s="50"/>
      <c r="AF100" s="50"/>
      <c r="AG100" s="50"/>
      <c r="AH100" s="51">
        <v>152.11000000000001</v>
      </c>
      <c r="AI100" s="51">
        <v>181.3</v>
      </c>
      <c r="AJ100" s="51">
        <v>201.33</v>
      </c>
      <c r="AK100" s="51">
        <v>211.52</v>
      </c>
      <c r="AL100" s="51">
        <v>272.95999999999998</v>
      </c>
      <c r="AM100" s="51">
        <v>300.36</v>
      </c>
      <c r="AN100" s="51">
        <v>363.45</v>
      </c>
      <c r="CB100" s="46" t="s">
        <v>718</v>
      </c>
      <c r="CC100" s="50" t="s">
        <v>45</v>
      </c>
      <c r="CD100" s="50" t="s">
        <v>44</v>
      </c>
      <c r="CE100" s="50"/>
      <c r="CF100" s="50"/>
      <c r="CG100" s="51">
        <v>52.6</v>
      </c>
      <c r="CI100" s="46" t="s">
        <v>719</v>
      </c>
      <c r="CJ100" s="50" t="s">
        <v>47</v>
      </c>
      <c r="CK100" s="50" t="s">
        <v>28</v>
      </c>
      <c r="CL100" s="50"/>
      <c r="CM100" s="50"/>
      <c r="CN100" s="51">
        <v>28.400000000000002</v>
      </c>
      <c r="CP100" s="46" t="s">
        <v>720</v>
      </c>
      <c r="CQ100" s="50" t="s">
        <v>45</v>
      </c>
      <c r="CR100" s="50" t="s">
        <v>44</v>
      </c>
      <c r="CS100" s="50"/>
      <c r="CT100" s="50"/>
      <c r="CU100" s="51">
        <v>39.5</v>
      </c>
      <c r="CW100" s="46"/>
      <c r="CX100" s="50"/>
      <c r="CY100" s="50"/>
      <c r="CZ100" s="50"/>
      <c r="DA100" s="50"/>
      <c r="DB100" s="50"/>
      <c r="DC100" s="50"/>
      <c r="DD100" s="50"/>
      <c r="DE100" s="50"/>
      <c r="DF100" s="51"/>
      <c r="DG100" s="51"/>
      <c r="DH100" s="51"/>
      <c r="DI100" s="51"/>
      <c r="DJ100" s="51"/>
      <c r="DK100" s="51"/>
      <c r="DL100" s="51"/>
    </row>
    <row r="101" spans="3:116" x14ac:dyDescent="0.25">
      <c r="C101" s="46" t="s">
        <v>721</v>
      </c>
      <c r="D101" s="50" t="s">
        <v>47</v>
      </c>
      <c r="E101" s="50"/>
      <c r="F101" s="50"/>
      <c r="G101" s="50"/>
      <c r="H101" s="50"/>
      <c r="I101" s="50"/>
      <c r="J101" s="50"/>
      <c r="K101" s="50"/>
      <c r="L101" s="50"/>
      <c r="M101" s="50"/>
      <c r="N101" s="50" t="s">
        <v>34</v>
      </c>
      <c r="O101" s="51">
        <v>201.06</v>
      </c>
      <c r="P101" s="51">
        <v>208.38</v>
      </c>
      <c r="Q101" s="51">
        <v>242.02</v>
      </c>
      <c r="R101" s="51">
        <v>279.52</v>
      </c>
      <c r="S101" s="51">
        <v>360.76</v>
      </c>
      <c r="T101" s="51">
        <v>396.96</v>
      </c>
      <c r="U101" s="51">
        <v>480.31</v>
      </c>
      <c r="W101" s="46" t="s">
        <v>722</v>
      </c>
      <c r="X101" s="50" t="s">
        <v>47</v>
      </c>
      <c r="Y101" s="50" t="s">
        <v>34</v>
      </c>
      <c r="Z101" s="50"/>
      <c r="AA101" s="50"/>
      <c r="AB101" s="50"/>
      <c r="AC101" s="50"/>
      <c r="AD101" s="50"/>
      <c r="AE101" s="50"/>
      <c r="AF101" s="50"/>
      <c r="AG101" s="50"/>
      <c r="AH101" s="51">
        <v>160.86000000000001</v>
      </c>
      <c r="AI101" s="51">
        <v>191.72</v>
      </c>
      <c r="AJ101" s="51">
        <v>212.92</v>
      </c>
      <c r="AK101" s="51">
        <v>223.65</v>
      </c>
      <c r="AL101" s="51">
        <v>288.68</v>
      </c>
      <c r="AM101" s="51">
        <v>317.64999999999998</v>
      </c>
      <c r="AN101" s="51">
        <v>384.25</v>
      </c>
      <c r="CB101" s="46" t="s">
        <v>723</v>
      </c>
      <c r="CC101" s="50" t="s">
        <v>45</v>
      </c>
      <c r="CD101" s="50" t="s">
        <v>46</v>
      </c>
      <c r="CE101" s="50"/>
      <c r="CF101" s="50"/>
      <c r="CG101" s="51">
        <v>56.300000000000004</v>
      </c>
      <c r="CI101" s="46" t="s">
        <v>724</v>
      </c>
      <c r="CJ101" s="50" t="s">
        <v>47</v>
      </c>
      <c r="CK101" s="50" t="s">
        <v>34</v>
      </c>
      <c r="CL101" s="50"/>
      <c r="CM101" s="50"/>
      <c r="CN101" s="51">
        <v>31.5</v>
      </c>
      <c r="CP101" s="46" t="s">
        <v>725</v>
      </c>
      <c r="CQ101" s="50" t="s">
        <v>45</v>
      </c>
      <c r="CR101" s="50" t="s">
        <v>46</v>
      </c>
      <c r="CS101" s="50"/>
      <c r="CT101" s="50"/>
      <c r="CU101" s="51">
        <v>42.6</v>
      </c>
      <c r="CW101" s="46"/>
      <c r="CX101" s="50"/>
      <c r="CY101" s="50"/>
      <c r="CZ101" s="50"/>
      <c r="DA101" s="50"/>
      <c r="DB101" s="50"/>
      <c r="DC101" s="50"/>
      <c r="DD101" s="50"/>
      <c r="DE101" s="50"/>
      <c r="DF101" s="51"/>
      <c r="DG101" s="51"/>
      <c r="DH101" s="51"/>
      <c r="DI101" s="51"/>
      <c r="DJ101" s="51"/>
      <c r="DK101" s="51"/>
      <c r="DL101" s="51"/>
    </row>
    <row r="102" spans="3:116" x14ac:dyDescent="0.25">
      <c r="C102" s="46" t="s">
        <v>726</v>
      </c>
      <c r="D102" s="50" t="s">
        <v>47</v>
      </c>
      <c r="E102" s="50"/>
      <c r="F102" s="50"/>
      <c r="G102" s="50"/>
      <c r="H102" s="50"/>
      <c r="I102" s="50"/>
      <c r="J102" s="50"/>
      <c r="K102" s="50"/>
      <c r="L102" s="50"/>
      <c r="M102" s="50"/>
      <c r="N102" s="50" t="s">
        <v>38</v>
      </c>
      <c r="O102" s="51">
        <v>212.07</v>
      </c>
      <c r="P102" s="51">
        <v>219.78</v>
      </c>
      <c r="Q102" s="51">
        <v>255.22</v>
      </c>
      <c r="R102" s="51">
        <v>294.92</v>
      </c>
      <c r="S102" s="51">
        <v>380.66</v>
      </c>
      <c r="T102" s="51">
        <v>418.74</v>
      </c>
      <c r="U102" s="51">
        <v>506.63</v>
      </c>
      <c r="W102" s="46" t="s">
        <v>727</v>
      </c>
      <c r="X102" s="50" t="s">
        <v>47</v>
      </c>
      <c r="Y102" s="50" t="s">
        <v>38</v>
      </c>
      <c r="Z102" s="50"/>
      <c r="AA102" s="50"/>
      <c r="AB102" s="50"/>
      <c r="AC102" s="50"/>
      <c r="AD102" s="50"/>
      <c r="AE102" s="50"/>
      <c r="AF102" s="50"/>
      <c r="AG102" s="50"/>
      <c r="AH102" s="51">
        <v>169.71</v>
      </c>
      <c r="AI102" s="51">
        <v>202.18</v>
      </c>
      <c r="AJ102" s="51">
        <v>224.64</v>
      </c>
      <c r="AK102" s="51">
        <v>235.91</v>
      </c>
      <c r="AL102" s="51">
        <v>304.52999999999997</v>
      </c>
      <c r="AM102" s="51">
        <v>335.03</v>
      </c>
      <c r="AN102" s="51">
        <v>405.36</v>
      </c>
      <c r="CB102" s="46" t="s">
        <v>728</v>
      </c>
      <c r="CC102" s="50" t="s">
        <v>45</v>
      </c>
      <c r="CD102" s="50" t="s">
        <v>48</v>
      </c>
      <c r="CE102" s="50"/>
      <c r="CF102" s="50"/>
      <c r="CG102" s="51">
        <v>59.900000000000006</v>
      </c>
      <c r="CI102" s="46" t="s">
        <v>729</v>
      </c>
      <c r="CJ102" s="50" t="s">
        <v>47</v>
      </c>
      <c r="CK102" s="50" t="s">
        <v>38</v>
      </c>
      <c r="CL102" s="50"/>
      <c r="CM102" s="50"/>
      <c r="CN102" s="51">
        <v>34.6</v>
      </c>
      <c r="CP102" s="46" t="s">
        <v>730</v>
      </c>
      <c r="CQ102" s="50" t="s">
        <v>45</v>
      </c>
      <c r="CR102" s="50" t="s">
        <v>48</v>
      </c>
      <c r="CS102" s="50"/>
      <c r="CT102" s="50"/>
      <c r="CU102" s="51">
        <v>45.6</v>
      </c>
      <c r="CW102" s="46"/>
      <c r="CX102" s="50"/>
      <c r="CY102" s="50"/>
      <c r="CZ102" s="50"/>
      <c r="DA102" s="50"/>
      <c r="DB102" s="50"/>
      <c r="DC102" s="50"/>
      <c r="DD102" s="50"/>
      <c r="DE102" s="50"/>
      <c r="DF102" s="51"/>
      <c r="DG102" s="51"/>
      <c r="DH102" s="51"/>
      <c r="DI102" s="51"/>
      <c r="DJ102" s="51"/>
      <c r="DK102" s="51"/>
      <c r="DL102" s="51"/>
    </row>
    <row r="103" spans="3:116" x14ac:dyDescent="0.25">
      <c r="C103" s="46" t="s">
        <v>731</v>
      </c>
      <c r="D103" s="50" t="s">
        <v>47</v>
      </c>
      <c r="E103" s="50"/>
      <c r="F103" s="50"/>
      <c r="G103" s="50"/>
      <c r="H103" s="50"/>
      <c r="I103" s="50"/>
      <c r="J103" s="50"/>
      <c r="K103" s="50"/>
      <c r="L103" s="50"/>
      <c r="M103" s="50"/>
      <c r="N103" s="50" t="s">
        <v>42</v>
      </c>
      <c r="O103" s="51">
        <v>223.02</v>
      </c>
      <c r="P103" s="51">
        <v>231.06</v>
      </c>
      <c r="Q103" s="51">
        <v>268.42</v>
      </c>
      <c r="R103" s="51">
        <v>310.14999999999998</v>
      </c>
      <c r="S103" s="51">
        <v>400.19</v>
      </c>
      <c r="T103" s="51">
        <v>440.29</v>
      </c>
      <c r="U103" s="51">
        <v>532.76</v>
      </c>
      <c r="W103" s="46" t="s">
        <v>732</v>
      </c>
      <c r="X103" s="50" t="s">
        <v>47</v>
      </c>
      <c r="Y103" s="50" t="s">
        <v>42</v>
      </c>
      <c r="Z103" s="50"/>
      <c r="AA103" s="50"/>
      <c r="AB103" s="50"/>
      <c r="AC103" s="50"/>
      <c r="AD103" s="50"/>
      <c r="AE103" s="50"/>
      <c r="AF103" s="50"/>
      <c r="AG103" s="50"/>
      <c r="AH103" s="51">
        <v>178.42</v>
      </c>
      <c r="AI103" s="51">
        <v>212.64</v>
      </c>
      <c r="AJ103" s="51">
        <v>236.22</v>
      </c>
      <c r="AK103" s="51">
        <v>248.08</v>
      </c>
      <c r="AL103" s="51">
        <v>320.2</v>
      </c>
      <c r="AM103" s="51">
        <v>352.32</v>
      </c>
      <c r="AN103" s="51">
        <v>426.24</v>
      </c>
      <c r="CB103" s="46" t="s">
        <v>733</v>
      </c>
      <c r="CC103" s="50" t="s">
        <v>45</v>
      </c>
      <c r="CD103" s="50" t="s">
        <v>50</v>
      </c>
      <c r="CE103" s="50"/>
      <c r="CF103" s="50"/>
      <c r="CG103" s="51">
        <v>63.5</v>
      </c>
      <c r="CI103" s="46" t="s">
        <v>734</v>
      </c>
      <c r="CJ103" s="50" t="s">
        <v>47</v>
      </c>
      <c r="CK103" s="50" t="s">
        <v>42</v>
      </c>
      <c r="CL103" s="50"/>
      <c r="CM103" s="50"/>
      <c r="CN103" s="51">
        <v>37.700000000000003</v>
      </c>
      <c r="CP103" s="46" t="s">
        <v>735</v>
      </c>
      <c r="CQ103" s="50" t="s">
        <v>45</v>
      </c>
      <c r="CR103" s="50" t="s">
        <v>50</v>
      </c>
      <c r="CS103" s="50"/>
      <c r="CT103" s="50"/>
      <c r="CU103" s="51">
        <v>48.5</v>
      </c>
      <c r="CW103" s="46"/>
      <c r="CX103" s="50"/>
      <c r="CY103" s="50"/>
      <c r="CZ103" s="50"/>
      <c r="DA103" s="50"/>
      <c r="DB103" s="50"/>
      <c r="DC103" s="50"/>
      <c r="DD103" s="50"/>
      <c r="DE103" s="50"/>
      <c r="DF103" s="51"/>
      <c r="DG103" s="51"/>
      <c r="DH103" s="51"/>
      <c r="DI103" s="51"/>
      <c r="DJ103" s="51"/>
      <c r="DK103" s="51"/>
      <c r="DL103" s="51"/>
    </row>
    <row r="104" spans="3:116" x14ac:dyDescent="0.25">
      <c r="C104" s="46" t="s">
        <v>736</v>
      </c>
      <c r="D104" s="50" t="s">
        <v>47</v>
      </c>
      <c r="E104" s="50"/>
      <c r="F104" s="50"/>
      <c r="G104" s="50"/>
      <c r="H104" s="50"/>
      <c r="I104" s="50"/>
      <c r="J104" s="50"/>
      <c r="K104" s="50"/>
      <c r="L104" s="50"/>
      <c r="M104" s="50"/>
      <c r="N104" s="50" t="s">
        <v>44</v>
      </c>
      <c r="O104" s="51">
        <v>233.94</v>
      </c>
      <c r="P104" s="51">
        <v>242.47</v>
      </c>
      <c r="Q104" s="51">
        <v>281.54000000000002</v>
      </c>
      <c r="R104" s="51">
        <v>325.24</v>
      </c>
      <c r="S104" s="51">
        <v>419.77</v>
      </c>
      <c r="T104" s="51">
        <v>461.98</v>
      </c>
      <c r="U104" s="51">
        <v>558.9</v>
      </c>
      <c r="W104" s="46" t="s">
        <v>737</v>
      </c>
      <c r="X104" s="50" t="s">
        <v>47</v>
      </c>
      <c r="Y104" s="50" t="s">
        <v>44</v>
      </c>
      <c r="Z104" s="50"/>
      <c r="AA104" s="50"/>
      <c r="AB104" s="50"/>
      <c r="AC104" s="50"/>
      <c r="AD104" s="50"/>
      <c r="AE104" s="50"/>
      <c r="AF104" s="50"/>
      <c r="AG104" s="50"/>
      <c r="AH104" s="51">
        <v>187.19</v>
      </c>
      <c r="AI104" s="51">
        <v>223.11</v>
      </c>
      <c r="AJ104" s="51">
        <v>247.81</v>
      </c>
      <c r="AK104" s="51">
        <v>260.25</v>
      </c>
      <c r="AL104" s="51">
        <v>335.88</v>
      </c>
      <c r="AM104" s="51">
        <v>369.52</v>
      </c>
      <c r="AN104" s="51">
        <v>447.13</v>
      </c>
      <c r="CB104" s="46" t="s">
        <v>738</v>
      </c>
      <c r="CC104" s="50" t="s">
        <v>45</v>
      </c>
      <c r="CD104" s="50" t="s">
        <v>52</v>
      </c>
      <c r="CE104" s="50"/>
      <c r="CF104" s="50"/>
      <c r="CG104" s="51">
        <v>67.2</v>
      </c>
      <c r="CI104" s="46" t="s">
        <v>739</v>
      </c>
      <c r="CJ104" s="50" t="s">
        <v>47</v>
      </c>
      <c r="CK104" s="50" t="s">
        <v>44</v>
      </c>
      <c r="CL104" s="50"/>
      <c r="CM104" s="50"/>
      <c r="CN104" s="51">
        <v>40.800000000000004</v>
      </c>
      <c r="CP104" s="46" t="s">
        <v>740</v>
      </c>
      <c r="CQ104" s="50" t="s">
        <v>45</v>
      </c>
      <c r="CR104" s="50" t="s">
        <v>52</v>
      </c>
      <c r="CS104" s="50"/>
      <c r="CT104" s="50"/>
      <c r="CU104" s="51">
        <v>51.6</v>
      </c>
      <c r="CW104" s="46"/>
      <c r="CX104" s="50"/>
      <c r="CY104" s="50"/>
      <c r="CZ104" s="50"/>
      <c r="DA104" s="50"/>
      <c r="DB104" s="50"/>
      <c r="DC104" s="50"/>
      <c r="DD104" s="50"/>
      <c r="DE104" s="50"/>
      <c r="DF104" s="51"/>
      <c r="DG104" s="51"/>
      <c r="DH104" s="51"/>
      <c r="DI104" s="51"/>
      <c r="DJ104" s="51"/>
      <c r="DK104" s="51"/>
      <c r="DL104" s="51"/>
    </row>
    <row r="105" spans="3:116" x14ac:dyDescent="0.25">
      <c r="C105" s="46" t="s">
        <v>741</v>
      </c>
      <c r="D105" s="50" t="s">
        <v>47</v>
      </c>
      <c r="E105" s="50"/>
      <c r="F105" s="50"/>
      <c r="G105" s="50"/>
      <c r="H105" s="50"/>
      <c r="I105" s="50"/>
      <c r="J105" s="50"/>
      <c r="K105" s="50"/>
      <c r="L105" s="50"/>
      <c r="M105" s="50"/>
      <c r="N105" s="50" t="s">
        <v>46</v>
      </c>
      <c r="O105" s="51">
        <v>244.94</v>
      </c>
      <c r="P105" s="51">
        <v>253.88</v>
      </c>
      <c r="Q105" s="51">
        <v>294.83</v>
      </c>
      <c r="R105" s="51">
        <v>340.64</v>
      </c>
      <c r="S105" s="51">
        <v>439.54</v>
      </c>
      <c r="T105" s="51">
        <v>483.73</v>
      </c>
      <c r="U105" s="51">
        <v>585.22</v>
      </c>
      <c r="W105" s="46" t="s">
        <v>742</v>
      </c>
      <c r="X105" s="50" t="s">
        <v>47</v>
      </c>
      <c r="Y105" s="50" t="s">
        <v>46</v>
      </c>
      <c r="Z105" s="50"/>
      <c r="AA105" s="50"/>
      <c r="AB105" s="50"/>
      <c r="AC105" s="50"/>
      <c r="AD105" s="50"/>
      <c r="AE105" s="50"/>
      <c r="AF105" s="50"/>
      <c r="AG105" s="50"/>
      <c r="AH105" s="51">
        <v>196.03</v>
      </c>
      <c r="AI105" s="51">
        <v>233.53</v>
      </c>
      <c r="AJ105" s="51">
        <v>259.39</v>
      </c>
      <c r="AK105" s="51">
        <v>272.51</v>
      </c>
      <c r="AL105" s="51">
        <v>351.65</v>
      </c>
      <c r="AM105" s="51">
        <v>386.99</v>
      </c>
      <c r="AN105" s="51">
        <v>468.14</v>
      </c>
      <c r="CB105" s="46" t="s">
        <v>743</v>
      </c>
      <c r="CC105" s="50" t="s">
        <v>45</v>
      </c>
      <c r="CD105" s="50" t="s">
        <v>54</v>
      </c>
      <c r="CE105" s="50"/>
      <c r="CF105" s="50"/>
      <c r="CG105" s="51">
        <v>3.6</v>
      </c>
      <c r="CI105" s="46" t="s">
        <v>744</v>
      </c>
      <c r="CJ105" s="50" t="s">
        <v>47</v>
      </c>
      <c r="CK105" s="50" t="s">
        <v>46</v>
      </c>
      <c r="CL105" s="50"/>
      <c r="CM105" s="50"/>
      <c r="CN105" s="51">
        <v>43.900000000000006</v>
      </c>
      <c r="CP105" s="46" t="s">
        <v>745</v>
      </c>
      <c r="CQ105" s="50" t="s">
        <v>45</v>
      </c>
      <c r="CR105" s="50" t="s">
        <v>54</v>
      </c>
      <c r="CS105" s="50"/>
      <c r="CT105" s="50"/>
      <c r="CU105" s="51">
        <v>3</v>
      </c>
      <c r="CW105" s="46"/>
      <c r="CX105" s="50"/>
      <c r="CY105" s="50"/>
      <c r="CZ105" s="50"/>
      <c r="DA105" s="50"/>
      <c r="DB105" s="50"/>
      <c r="DC105" s="50"/>
      <c r="DD105" s="50"/>
      <c r="DE105" s="50"/>
      <c r="DF105" s="51"/>
      <c r="DG105" s="51"/>
      <c r="DH105" s="51"/>
      <c r="DI105" s="51"/>
      <c r="DJ105" s="51"/>
      <c r="DK105" s="51"/>
      <c r="DL105" s="51"/>
    </row>
    <row r="106" spans="3:116" x14ac:dyDescent="0.25">
      <c r="C106" s="46" t="s">
        <v>746</v>
      </c>
      <c r="D106" s="50" t="s">
        <v>47</v>
      </c>
      <c r="E106" s="50"/>
      <c r="F106" s="50"/>
      <c r="G106" s="50"/>
      <c r="H106" s="50"/>
      <c r="I106" s="50"/>
      <c r="J106" s="50"/>
      <c r="K106" s="50"/>
      <c r="L106" s="50"/>
      <c r="M106" s="50"/>
      <c r="N106" s="50" t="s">
        <v>48</v>
      </c>
      <c r="O106" s="51">
        <v>255.89</v>
      </c>
      <c r="P106" s="51">
        <v>265.19</v>
      </c>
      <c r="Q106" s="51">
        <v>307.95</v>
      </c>
      <c r="R106" s="51">
        <v>355.82</v>
      </c>
      <c r="S106" s="51">
        <v>459.2</v>
      </c>
      <c r="T106" s="51">
        <v>505.28</v>
      </c>
      <c r="U106" s="51">
        <v>611.30999999999995</v>
      </c>
      <c r="W106" s="46" t="s">
        <v>747</v>
      </c>
      <c r="X106" s="50" t="s">
        <v>47</v>
      </c>
      <c r="Y106" s="50" t="s">
        <v>48</v>
      </c>
      <c r="Z106" s="50"/>
      <c r="AA106" s="50"/>
      <c r="AB106" s="50"/>
      <c r="AC106" s="50"/>
      <c r="AD106" s="50"/>
      <c r="AE106" s="50"/>
      <c r="AF106" s="50"/>
      <c r="AG106" s="50"/>
      <c r="AH106" s="51">
        <v>204.74</v>
      </c>
      <c r="AI106" s="51">
        <v>243.99</v>
      </c>
      <c r="AJ106" s="51">
        <v>270.99</v>
      </c>
      <c r="AK106" s="51">
        <v>284.68</v>
      </c>
      <c r="AL106" s="51">
        <v>367.32</v>
      </c>
      <c r="AM106" s="51">
        <v>404.19</v>
      </c>
      <c r="AN106" s="51">
        <v>489.06</v>
      </c>
      <c r="CB106" s="46" t="s">
        <v>201</v>
      </c>
      <c r="CC106" s="43"/>
      <c r="CD106" s="43" t="s">
        <v>12</v>
      </c>
      <c r="CE106" s="43"/>
      <c r="CF106" s="43"/>
      <c r="CG106" s="49" t="s">
        <v>20</v>
      </c>
      <c r="CI106" s="46" t="s">
        <v>748</v>
      </c>
      <c r="CJ106" s="50" t="s">
        <v>47</v>
      </c>
      <c r="CK106" s="50" t="s">
        <v>48</v>
      </c>
      <c r="CL106" s="50"/>
      <c r="CM106" s="50"/>
      <c r="CN106" s="51">
        <v>47</v>
      </c>
      <c r="CP106" s="46" t="s">
        <v>203</v>
      </c>
      <c r="CQ106" s="43"/>
      <c r="CR106" s="43" t="s">
        <v>12</v>
      </c>
      <c r="CS106" s="43"/>
      <c r="CT106" s="43"/>
      <c r="CU106" s="49" t="s">
        <v>20</v>
      </c>
      <c r="CW106" s="46"/>
      <c r="CX106" s="50"/>
      <c r="CY106" s="50"/>
      <c r="CZ106" s="50"/>
      <c r="DA106" s="50"/>
      <c r="DB106" s="50"/>
      <c r="DC106" s="50"/>
      <c r="DD106" s="50"/>
      <c r="DE106" s="50"/>
      <c r="DF106" s="51"/>
      <c r="DG106" s="51"/>
      <c r="DH106" s="51"/>
      <c r="DI106" s="51"/>
      <c r="DJ106" s="51"/>
      <c r="DK106" s="51"/>
      <c r="DL106" s="51"/>
    </row>
    <row r="107" spans="3:116" x14ac:dyDescent="0.25">
      <c r="C107" s="46" t="s">
        <v>749</v>
      </c>
      <c r="D107" s="50" t="s">
        <v>47</v>
      </c>
      <c r="E107" s="50"/>
      <c r="F107" s="50"/>
      <c r="G107" s="50"/>
      <c r="H107" s="50"/>
      <c r="I107" s="50"/>
      <c r="J107" s="50"/>
      <c r="K107" s="50"/>
      <c r="L107" s="50"/>
      <c r="M107" s="50"/>
      <c r="N107" s="50" t="s">
        <v>50</v>
      </c>
      <c r="O107" s="51">
        <v>276.77999999999997</v>
      </c>
      <c r="P107" s="51">
        <v>289.89</v>
      </c>
      <c r="Q107" s="51">
        <v>334.53</v>
      </c>
      <c r="R107" s="51">
        <v>384.34</v>
      </c>
      <c r="S107" s="51">
        <v>496.26</v>
      </c>
      <c r="T107" s="51">
        <v>546.15</v>
      </c>
      <c r="U107" s="51">
        <v>660.76</v>
      </c>
      <c r="W107" s="46" t="s">
        <v>750</v>
      </c>
      <c r="X107" s="50" t="s">
        <v>47</v>
      </c>
      <c r="Y107" s="50" t="s">
        <v>50</v>
      </c>
      <c r="Z107" s="50"/>
      <c r="AA107" s="50"/>
      <c r="AB107" s="50"/>
      <c r="AC107" s="50"/>
      <c r="AD107" s="50"/>
      <c r="AE107" s="50"/>
      <c r="AF107" s="50"/>
      <c r="AG107" s="50"/>
      <c r="AH107" s="51">
        <v>219.97</v>
      </c>
      <c r="AI107" s="51">
        <v>262.05</v>
      </c>
      <c r="AJ107" s="51">
        <v>290.93</v>
      </c>
      <c r="AK107" s="51">
        <v>306.51</v>
      </c>
      <c r="AL107" s="51">
        <v>393.95</v>
      </c>
      <c r="AM107" s="51">
        <v>433.64</v>
      </c>
      <c r="AN107" s="51">
        <v>525.13</v>
      </c>
      <c r="CB107" s="46" t="s">
        <v>751</v>
      </c>
      <c r="CC107" s="50" t="s">
        <v>47</v>
      </c>
      <c r="CD107" s="50" t="s">
        <v>24</v>
      </c>
      <c r="CE107" s="50"/>
      <c r="CF107" s="50"/>
      <c r="CG107" s="51">
        <v>32.200000000000003</v>
      </c>
      <c r="CI107" s="46" t="s">
        <v>752</v>
      </c>
      <c r="CJ107" s="50" t="s">
        <v>47</v>
      </c>
      <c r="CK107" s="50" t="s">
        <v>50</v>
      </c>
      <c r="CL107" s="50"/>
      <c r="CM107" s="50"/>
      <c r="CN107" s="51">
        <v>50.1</v>
      </c>
      <c r="CP107" s="46" t="s">
        <v>753</v>
      </c>
      <c r="CQ107" s="50" t="s">
        <v>47</v>
      </c>
      <c r="CR107" s="50" t="s">
        <v>25</v>
      </c>
      <c r="CS107" s="50"/>
      <c r="CT107" s="50"/>
      <c r="CU107" s="51">
        <v>16.2</v>
      </c>
      <c r="CW107" s="46"/>
      <c r="CX107" s="50"/>
      <c r="CY107" s="50"/>
      <c r="CZ107" s="50"/>
      <c r="DA107" s="50"/>
      <c r="DB107" s="50"/>
      <c r="DC107" s="50"/>
      <c r="DD107" s="50"/>
      <c r="DE107" s="50"/>
      <c r="DF107" s="51"/>
      <c r="DG107" s="51"/>
      <c r="DH107" s="51"/>
      <c r="DI107" s="51"/>
      <c r="DJ107" s="51"/>
      <c r="DK107" s="51"/>
      <c r="DL107" s="51"/>
    </row>
    <row r="108" spans="3:116" x14ac:dyDescent="0.25">
      <c r="C108" s="46" t="s">
        <v>754</v>
      </c>
      <c r="D108" s="50" t="s">
        <v>47</v>
      </c>
      <c r="E108" s="50"/>
      <c r="F108" s="50"/>
      <c r="G108" s="50"/>
      <c r="H108" s="50"/>
      <c r="I108" s="50"/>
      <c r="J108" s="50"/>
      <c r="K108" s="50"/>
      <c r="L108" s="50"/>
      <c r="M108" s="50"/>
      <c r="N108" s="50" t="s">
        <v>52</v>
      </c>
      <c r="O108" s="51">
        <v>297.66000000000003</v>
      </c>
      <c r="P108" s="51">
        <v>314.58999999999997</v>
      </c>
      <c r="Q108" s="51">
        <v>361.17</v>
      </c>
      <c r="R108" s="51">
        <v>412.85</v>
      </c>
      <c r="S108" s="51">
        <v>533.30999999999995</v>
      </c>
      <c r="T108" s="51">
        <v>587.02</v>
      </c>
      <c r="U108" s="51">
        <v>710.16</v>
      </c>
      <c r="W108" s="46" t="s">
        <v>755</v>
      </c>
      <c r="X108" s="50" t="s">
        <v>47</v>
      </c>
      <c r="Y108" s="50" t="s">
        <v>52</v>
      </c>
      <c r="Z108" s="50"/>
      <c r="AA108" s="50"/>
      <c r="AB108" s="50"/>
      <c r="AC108" s="50"/>
      <c r="AD108" s="50"/>
      <c r="AE108" s="50"/>
      <c r="AF108" s="50"/>
      <c r="AG108" s="50"/>
      <c r="AH108" s="51">
        <v>235.14</v>
      </c>
      <c r="AI108" s="51">
        <v>280.10000000000002</v>
      </c>
      <c r="AJ108" s="51">
        <v>310.91000000000003</v>
      </c>
      <c r="AK108" s="51">
        <v>328.38</v>
      </c>
      <c r="AL108" s="51">
        <v>420.54</v>
      </c>
      <c r="AM108" s="51">
        <v>463.11</v>
      </c>
      <c r="AN108" s="51">
        <v>561.24</v>
      </c>
      <c r="CB108" s="46" t="s">
        <v>756</v>
      </c>
      <c r="CC108" s="50" t="s">
        <v>47</v>
      </c>
      <c r="CD108" s="50" t="s">
        <v>30</v>
      </c>
      <c r="CE108" s="50"/>
      <c r="CF108" s="50"/>
      <c r="CG108" s="51">
        <v>33.700000000000003</v>
      </c>
      <c r="CI108" s="46" t="s">
        <v>757</v>
      </c>
      <c r="CJ108" s="50" t="s">
        <v>47</v>
      </c>
      <c r="CK108" s="50" t="s">
        <v>52</v>
      </c>
      <c r="CL108" s="50"/>
      <c r="CM108" s="50"/>
      <c r="CN108" s="51">
        <v>53.2</v>
      </c>
      <c r="CP108" s="46" t="s">
        <v>758</v>
      </c>
      <c r="CQ108" s="50" t="s">
        <v>47</v>
      </c>
      <c r="CR108" s="50" t="s">
        <v>31</v>
      </c>
      <c r="CS108" s="50"/>
      <c r="CT108" s="50"/>
      <c r="CU108" s="51">
        <v>23.900000000000002</v>
      </c>
      <c r="CW108" s="46"/>
      <c r="CX108" s="50"/>
      <c r="CY108" s="50"/>
      <c r="CZ108" s="50"/>
      <c r="DA108" s="50"/>
      <c r="DB108" s="50"/>
      <c r="DC108" s="50"/>
      <c r="DD108" s="50"/>
      <c r="DE108" s="50"/>
      <c r="DF108" s="51"/>
      <c r="DG108" s="51"/>
      <c r="DH108" s="51"/>
      <c r="DI108" s="51"/>
      <c r="DJ108" s="51"/>
      <c r="DK108" s="51"/>
      <c r="DL108" s="51"/>
    </row>
    <row r="109" spans="3:116" x14ac:dyDescent="0.25">
      <c r="C109" s="46" t="s">
        <v>759</v>
      </c>
      <c r="D109" s="50" t="s">
        <v>47</v>
      </c>
      <c r="E109" s="50"/>
      <c r="F109" s="50"/>
      <c r="G109" s="50"/>
      <c r="H109" s="50"/>
      <c r="I109" s="50"/>
      <c r="J109" s="50"/>
      <c r="K109" s="50"/>
      <c r="L109" s="50"/>
      <c r="M109" s="50"/>
      <c r="N109" s="50" t="s">
        <v>54</v>
      </c>
      <c r="O109" s="51">
        <v>20.88</v>
      </c>
      <c r="P109" s="51">
        <v>24.7</v>
      </c>
      <c r="Q109" s="51">
        <v>26.59</v>
      </c>
      <c r="R109" s="51">
        <v>28.52</v>
      </c>
      <c r="S109" s="51">
        <v>37.049999999999997</v>
      </c>
      <c r="T109" s="51">
        <v>40.869999999999997</v>
      </c>
      <c r="U109" s="51">
        <v>49.4</v>
      </c>
      <c r="W109" s="46" t="s">
        <v>760</v>
      </c>
      <c r="X109" s="50" t="s">
        <v>47</v>
      </c>
      <c r="Y109" s="50" t="s">
        <v>54</v>
      </c>
      <c r="Z109" s="50"/>
      <c r="AA109" s="50"/>
      <c r="AB109" s="50"/>
      <c r="AC109" s="50"/>
      <c r="AD109" s="50"/>
      <c r="AE109" s="50"/>
      <c r="AF109" s="50"/>
      <c r="AG109" s="50"/>
      <c r="AH109" s="51">
        <v>15.22</v>
      </c>
      <c r="AI109" s="51">
        <v>18.05</v>
      </c>
      <c r="AJ109" s="51">
        <v>19.940000000000001</v>
      </c>
      <c r="AK109" s="51">
        <v>21.87</v>
      </c>
      <c r="AL109" s="51">
        <v>26.59</v>
      </c>
      <c r="AM109" s="51">
        <v>29.46</v>
      </c>
      <c r="AN109" s="51">
        <v>36.11</v>
      </c>
      <c r="CB109" s="46" t="s">
        <v>761</v>
      </c>
      <c r="CC109" s="50" t="s">
        <v>47</v>
      </c>
      <c r="CD109" s="50" t="s">
        <v>28</v>
      </c>
      <c r="CE109" s="50"/>
      <c r="CF109" s="50"/>
      <c r="CG109" s="51">
        <v>37.200000000000003</v>
      </c>
      <c r="CI109" s="46" t="s">
        <v>762</v>
      </c>
      <c r="CJ109" s="50" t="s">
        <v>47</v>
      </c>
      <c r="CK109" s="50" t="s">
        <v>54</v>
      </c>
      <c r="CL109" s="50"/>
      <c r="CM109" s="50"/>
      <c r="CN109" s="51">
        <v>3.1</v>
      </c>
      <c r="CP109" s="46" t="s">
        <v>763</v>
      </c>
      <c r="CQ109" s="50" t="s">
        <v>47</v>
      </c>
      <c r="CR109" s="50" t="s">
        <v>28</v>
      </c>
      <c r="CS109" s="50"/>
      <c r="CT109" s="50"/>
      <c r="CU109" s="51">
        <v>26.900000000000002</v>
      </c>
      <c r="CW109" s="46"/>
      <c r="CX109" s="50"/>
      <c r="CY109" s="50"/>
      <c r="CZ109" s="50"/>
      <c r="DA109" s="50"/>
      <c r="DB109" s="50"/>
      <c r="DC109" s="50"/>
      <c r="DD109" s="50"/>
      <c r="DE109" s="50"/>
      <c r="DF109" s="51"/>
      <c r="DG109" s="51"/>
      <c r="DH109" s="51"/>
      <c r="DI109" s="51"/>
      <c r="DJ109" s="51"/>
      <c r="DK109" s="51"/>
      <c r="DL109" s="51"/>
    </row>
    <row r="110" spans="3:116" x14ac:dyDescent="0.25">
      <c r="C110" s="46" t="s">
        <v>191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 t="s">
        <v>12</v>
      </c>
      <c r="O110" s="49" t="s">
        <v>13</v>
      </c>
      <c r="P110" s="49" t="s">
        <v>14</v>
      </c>
      <c r="Q110" s="49" t="s">
        <v>15</v>
      </c>
      <c r="R110" s="49" t="s">
        <v>16</v>
      </c>
      <c r="S110" s="49" t="s">
        <v>17</v>
      </c>
      <c r="T110" s="49" t="s">
        <v>18</v>
      </c>
      <c r="U110" s="49" t="s">
        <v>19</v>
      </c>
      <c r="W110" s="46" t="s">
        <v>192</v>
      </c>
      <c r="X110" s="43"/>
      <c r="Y110" s="43" t="s">
        <v>12</v>
      </c>
      <c r="Z110" s="43"/>
      <c r="AA110" s="43"/>
      <c r="AB110" s="43"/>
      <c r="AC110" s="43"/>
      <c r="AD110" s="43"/>
      <c r="AE110" s="43"/>
      <c r="AF110" s="43"/>
      <c r="AG110" s="43"/>
      <c r="AH110" s="49" t="s">
        <v>13</v>
      </c>
      <c r="AI110" s="49" t="s">
        <v>14</v>
      </c>
      <c r="AJ110" s="49" t="s">
        <v>15</v>
      </c>
      <c r="AK110" s="49" t="s">
        <v>16</v>
      </c>
      <c r="AL110" s="49" t="s">
        <v>17</v>
      </c>
      <c r="AM110" s="49" t="s">
        <v>18</v>
      </c>
      <c r="AN110" s="49" t="s">
        <v>19</v>
      </c>
      <c r="CB110" s="46" t="s">
        <v>764</v>
      </c>
      <c r="CC110" s="50" t="s">
        <v>47</v>
      </c>
      <c r="CD110" s="50" t="s">
        <v>34</v>
      </c>
      <c r="CE110" s="50"/>
      <c r="CF110" s="50"/>
      <c r="CG110" s="51">
        <v>40.700000000000003</v>
      </c>
      <c r="CI110" s="46" t="s">
        <v>195</v>
      </c>
      <c r="CJ110" s="43"/>
      <c r="CK110" s="43" t="s">
        <v>12</v>
      </c>
      <c r="CL110" s="43"/>
      <c r="CM110" s="43"/>
      <c r="CN110" s="49" t="s">
        <v>20</v>
      </c>
      <c r="CP110" s="46" t="s">
        <v>765</v>
      </c>
      <c r="CQ110" s="50" t="s">
        <v>47</v>
      </c>
      <c r="CR110" s="50" t="s">
        <v>34</v>
      </c>
      <c r="CS110" s="50"/>
      <c r="CT110" s="50"/>
      <c r="CU110" s="51">
        <v>29.8</v>
      </c>
      <c r="CW110" s="46"/>
      <c r="CX110" s="43"/>
      <c r="CY110" s="43"/>
      <c r="CZ110" s="43"/>
      <c r="DA110" s="43"/>
      <c r="DB110" s="43"/>
      <c r="DC110" s="43"/>
      <c r="DD110" s="43"/>
      <c r="DE110" s="43"/>
      <c r="DF110" s="49"/>
      <c r="DG110" s="49"/>
      <c r="DH110" s="49"/>
      <c r="DI110" s="49"/>
      <c r="DJ110" s="49"/>
      <c r="DK110" s="49"/>
      <c r="DL110" s="49"/>
    </row>
    <row r="111" spans="3:116" x14ac:dyDescent="0.25">
      <c r="C111" s="46" t="s">
        <v>766</v>
      </c>
      <c r="D111" s="50" t="s">
        <v>49</v>
      </c>
      <c r="E111" s="50"/>
      <c r="F111" s="50"/>
      <c r="G111" s="50"/>
      <c r="H111" s="50"/>
      <c r="I111" s="50"/>
      <c r="J111" s="50"/>
      <c r="K111" s="50"/>
      <c r="L111" s="50"/>
      <c r="M111" s="50"/>
      <c r="N111" s="50" t="s">
        <v>22</v>
      </c>
      <c r="O111" s="51">
        <v>179.19</v>
      </c>
      <c r="P111" s="51">
        <v>185.75</v>
      </c>
      <c r="Q111" s="51">
        <v>215.7</v>
      </c>
      <c r="R111" s="51">
        <v>249.2</v>
      </c>
      <c r="S111" s="51">
        <v>321.64</v>
      </c>
      <c r="T111" s="51">
        <v>353.85</v>
      </c>
      <c r="U111" s="51">
        <v>428.13</v>
      </c>
      <c r="W111" s="46" t="s">
        <v>767</v>
      </c>
      <c r="X111" s="50" t="s">
        <v>49</v>
      </c>
      <c r="Y111" s="50" t="s">
        <v>22</v>
      </c>
      <c r="Z111" s="50"/>
      <c r="AA111" s="50"/>
      <c r="AB111" s="50"/>
      <c r="AC111" s="50"/>
      <c r="AD111" s="50"/>
      <c r="AE111" s="50"/>
      <c r="AF111" s="50"/>
      <c r="AG111" s="50"/>
      <c r="AH111" s="51">
        <v>143.4</v>
      </c>
      <c r="AI111" s="51">
        <v>170.83</v>
      </c>
      <c r="AJ111" s="51">
        <v>189.83</v>
      </c>
      <c r="AK111" s="51">
        <v>199.35</v>
      </c>
      <c r="AL111" s="51">
        <v>257.29000000000002</v>
      </c>
      <c r="AM111" s="51">
        <v>283.14999999999998</v>
      </c>
      <c r="AN111" s="51">
        <v>342.52</v>
      </c>
      <c r="CB111" s="46" t="s">
        <v>768</v>
      </c>
      <c r="CC111" s="50" t="s">
        <v>47</v>
      </c>
      <c r="CD111" s="50" t="s">
        <v>38</v>
      </c>
      <c r="CE111" s="50"/>
      <c r="CF111" s="50"/>
      <c r="CG111" s="51">
        <v>44.2</v>
      </c>
      <c r="CI111" s="46" t="s">
        <v>769</v>
      </c>
      <c r="CJ111" s="50" t="s">
        <v>49</v>
      </c>
      <c r="CK111" s="50" t="s">
        <v>22</v>
      </c>
      <c r="CL111" s="50"/>
      <c r="CM111" s="50"/>
      <c r="CN111" s="51">
        <v>25</v>
      </c>
      <c r="CP111" s="46" t="s">
        <v>770</v>
      </c>
      <c r="CQ111" s="50" t="s">
        <v>47</v>
      </c>
      <c r="CR111" s="50" t="s">
        <v>38</v>
      </c>
      <c r="CS111" s="50"/>
      <c r="CT111" s="50"/>
      <c r="CU111" s="51">
        <v>32.700000000000003</v>
      </c>
      <c r="CW111" s="46"/>
      <c r="CX111" s="50"/>
      <c r="CY111" s="50"/>
      <c r="CZ111" s="50"/>
      <c r="DA111" s="50"/>
      <c r="DB111" s="50"/>
      <c r="DC111" s="50"/>
      <c r="DD111" s="50"/>
      <c r="DE111" s="50"/>
      <c r="DF111" s="51"/>
      <c r="DG111" s="51"/>
      <c r="DH111" s="51"/>
      <c r="DI111" s="51"/>
      <c r="DJ111" s="51"/>
      <c r="DK111" s="51"/>
      <c r="DL111" s="51"/>
    </row>
    <row r="112" spans="3:116" x14ac:dyDescent="0.25">
      <c r="C112" s="46" t="s">
        <v>771</v>
      </c>
      <c r="D112" s="50" t="s">
        <v>49</v>
      </c>
      <c r="E112" s="50"/>
      <c r="F112" s="50"/>
      <c r="G112" s="50"/>
      <c r="H112" s="50"/>
      <c r="I112" s="50"/>
      <c r="J112" s="50"/>
      <c r="K112" s="50"/>
      <c r="L112" s="50"/>
      <c r="M112" s="50"/>
      <c r="N112" s="50" t="s">
        <v>28</v>
      </c>
      <c r="O112" s="51">
        <v>190.15</v>
      </c>
      <c r="P112" s="51">
        <v>197.06</v>
      </c>
      <c r="Q112" s="51">
        <v>228.81</v>
      </c>
      <c r="R112" s="51">
        <v>264.43</v>
      </c>
      <c r="S112" s="51">
        <v>341.18</v>
      </c>
      <c r="T112" s="51">
        <v>375.4</v>
      </c>
      <c r="U112" s="51">
        <v>454.27</v>
      </c>
      <c r="W112" s="46" t="s">
        <v>772</v>
      </c>
      <c r="X112" s="50" t="s">
        <v>49</v>
      </c>
      <c r="Y112" s="50" t="s">
        <v>28</v>
      </c>
      <c r="Z112" s="50"/>
      <c r="AA112" s="50"/>
      <c r="AB112" s="50"/>
      <c r="AC112" s="50"/>
      <c r="AD112" s="50"/>
      <c r="AE112" s="50"/>
      <c r="AF112" s="50"/>
      <c r="AG112" s="50"/>
      <c r="AH112" s="51">
        <v>152.11000000000001</v>
      </c>
      <c r="AI112" s="51">
        <v>181.3</v>
      </c>
      <c r="AJ112" s="51">
        <v>201.33</v>
      </c>
      <c r="AK112" s="51">
        <v>211.52</v>
      </c>
      <c r="AL112" s="51">
        <v>272.95999999999998</v>
      </c>
      <c r="AM112" s="51">
        <v>300.36</v>
      </c>
      <c r="AN112" s="51">
        <v>363.45</v>
      </c>
      <c r="CB112" s="46" t="s">
        <v>773</v>
      </c>
      <c r="CC112" s="50" t="s">
        <v>47</v>
      </c>
      <c r="CD112" s="50" t="s">
        <v>42</v>
      </c>
      <c r="CE112" s="50"/>
      <c r="CF112" s="50"/>
      <c r="CG112" s="51">
        <v>47.800000000000004</v>
      </c>
      <c r="CI112" s="46" t="s">
        <v>774</v>
      </c>
      <c r="CJ112" s="50" t="s">
        <v>49</v>
      </c>
      <c r="CK112" s="50" t="s">
        <v>28</v>
      </c>
      <c r="CL112" s="50"/>
      <c r="CM112" s="50"/>
      <c r="CN112" s="51">
        <v>28</v>
      </c>
      <c r="CP112" s="46" t="s">
        <v>775</v>
      </c>
      <c r="CQ112" s="50" t="s">
        <v>47</v>
      </c>
      <c r="CR112" s="50" t="s">
        <v>42</v>
      </c>
      <c r="CS112" s="50"/>
      <c r="CT112" s="50"/>
      <c r="CU112" s="51">
        <v>35.700000000000003</v>
      </c>
      <c r="CW112" s="46"/>
      <c r="CX112" s="50"/>
      <c r="CY112" s="50"/>
      <c r="CZ112" s="50"/>
      <c r="DA112" s="50"/>
      <c r="DB112" s="50"/>
      <c r="DC112" s="50"/>
      <c r="DD112" s="50"/>
      <c r="DE112" s="50"/>
      <c r="DF112" s="51"/>
      <c r="DG112" s="51"/>
      <c r="DH112" s="51"/>
      <c r="DI112" s="51"/>
      <c r="DJ112" s="51"/>
      <c r="DK112" s="51"/>
      <c r="DL112" s="51"/>
    </row>
    <row r="113" spans="3:116" x14ac:dyDescent="0.25">
      <c r="C113" s="46" t="s">
        <v>776</v>
      </c>
      <c r="D113" s="50" t="s">
        <v>49</v>
      </c>
      <c r="E113" s="50"/>
      <c r="F113" s="50"/>
      <c r="G113" s="50"/>
      <c r="H113" s="50"/>
      <c r="I113" s="50"/>
      <c r="J113" s="50"/>
      <c r="K113" s="50"/>
      <c r="L113" s="50"/>
      <c r="M113" s="50"/>
      <c r="N113" s="50" t="s">
        <v>34</v>
      </c>
      <c r="O113" s="51">
        <v>201.06</v>
      </c>
      <c r="P113" s="51">
        <v>208.38</v>
      </c>
      <c r="Q113" s="51">
        <v>242.02</v>
      </c>
      <c r="R113" s="51">
        <v>279.52</v>
      </c>
      <c r="S113" s="51">
        <v>360.76</v>
      </c>
      <c r="T113" s="51">
        <v>396.96</v>
      </c>
      <c r="U113" s="51">
        <v>480.31</v>
      </c>
      <c r="W113" s="46" t="s">
        <v>777</v>
      </c>
      <c r="X113" s="50" t="s">
        <v>49</v>
      </c>
      <c r="Y113" s="50" t="s">
        <v>34</v>
      </c>
      <c r="Z113" s="50"/>
      <c r="AA113" s="50"/>
      <c r="AB113" s="50"/>
      <c r="AC113" s="50"/>
      <c r="AD113" s="50"/>
      <c r="AE113" s="50"/>
      <c r="AF113" s="50"/>
      <c r="AG113" s="50"/>
      <c r="AH113" s="51">
        <v>160.86000000000001</v>
      </c>
      <c r="AI113" s="51">
        <v>191.72</v>
      </c>
      <c r="AJ113" s="51">
        <v>212.92</v>
      </c>
      <c r="AK113" s="51">
        <v>223.65</v>
      </c>
      <c r="AL113" s="51">
        <v>288.68</v>
      </c>
      <c r="AM113" s="51">
        <v>317.64999999999998</v>
      </c>
      <c r="AN113" s="51">
        <v>384.25</v>
      </c>
      <c r="CB113" s="46" t="s">
        <v>778</v>
      </c>
      <c r="CC113" s="50" t="s">
        <v>47</v>
      </c>
      <c r="CD113" s="50" t="s">
        <v>44</v>
      </c>
      <c r="CE113" s="50"/>
      <c r="CF113" s="50"/>
      <c r="CG113" s="51">
        <v>51.400000000000006</v>
      </c>
      <c r="CI113" s="46" t="s">
        <v>779</v>
      </c>
      <c r="CJ113" s="50" t="s">
        <v>49</v>
      </c>
      <c r="CK113" s="50" t="s">
        <v>34</v>
      </c>
      <c r="CL113" s="50"/>
      <c r="CM113" s="50"/>
      <c r="CN113" s="51">
        <v>31.1</v>
      </c>
      <c r="CP113" s="46" t="s">
        <v>780</v>
      </c>
      <c r="CQ113" s="50" t="s">
        <v>47</v>
      </c>
      <c r="CR113" s="50" t="s">
        <v>44</v>
      </c>
      <c r="CS113" s="50"/>
      <c r="CT113" s="50"/>
      <c r="CU113" s="51">
        <v>38.6</v>
      </c>
      <c r="CW113" s="46"/>
      <c r="CX113" s="50"/>
      <c r="CY113" s="50"/>
      <c r="CZ113" s="50"/>
      <c r="DA113" s="50"/>
      <c r="DB113" s="50"/>
      <c r="DC113" s="50"/>
      <c r="DD113" s="50"/>
      <c r="DE113" s="50"/>
      <c r="DF113" s="51"/>
      <c r="DG113" s="51"/>
      <c r="DH113" s="51"/>
      <c r="DI113" s="51"/>
      <c r="DJ113" s="51"/>
      <c r="DK113" s="51"/>
      <c r="DL113" s="51"/>
    </row>
    <row r="114" spans="3:116" x14ac:dyDescent="0.25">
      <c r="C114" s="46" t="s">
        <v>781</v>
      </c>
      <c r="D114" s="50" t="s">
        <v>49</v>
      </c>
      <c r="E114" s="50"/>
      <c r="F114" s="50"/>
      <c r="G114" s="50"/>
      <c r="H114" s="50"/>
      <c r="I114" s="50"/>
      <c r="J114" s="50"/>
      <c r="K114" s="50"/>
      <c r="L114" s="50"/>
      <c r="M114" s="50"/>
      <c r="N114" s="50" t="s">
        <v>38</v>
      </c>
      <c r="O114" s="51">
        <v>212.07</v>
      </c>
      <c r="P114" s="51">
        <v>219.78</v>
      </c>
      <c r="Q114" s="51">
        <v>255.22</v>
      </c>
      <c r="R114" s="51">
        <v>294.92</v>
      </c>
      <c r="S114" s="51">
        <v>380.66</v>
      </c>
      <c r="T114" s="51">
        <v>418.74</v>
      </c>
      <c r="U114" s="51">
        <v>506.63</v>
      </c>
      <c r="W114" s="46" t="s">
        <v>782</v>
      </c>
      <c r="X114" s="50" t="s">
        <v>49</v>
      </c>
      <c r="Y114" s="50" t="s">
        <v>38</v>
      </c>
      <c r="Z114" s="50"/>
      <c r="AA114" s="50"/>
      <c r="AB114" s="50"/>
      <c r="AC114" s="50"/>
      <c r="AD114" s="50"/>
      <c r="AE114" s="50"/>
      <c r="AF114" s="50"/>
      <c r="AG114" s="50"/>
      <c r="AH114" s="51">
        <v>169.71</v>
      </c>
      <c r="AI114" s="51">
        <v>202.18</v>
      </c>
      <c r="AJ114" s="51">
        <v>224.64</v>
      </c>
      <c r="AK114" s="51">
        <v>235.91</v>
      </c>
      <c r="AL114" s="51">
        <v>304.52999999999997</v>
      </c>
      <c r="AM114" s="51">
        <v>335.03</v>
      </c>
      <c r="AN114" s="51">
        <v>405.36</v>
      </c>
      <c r="CB114" s="46" t="s">
        <v>783</v>
      </c>
      <c r="CC114" s="50" t="s">
        <v>47</v>
      </c>
      <c r="CD114" s="50" t="s">
        <v>46</v>
      </c>
      <c r="CE114" s="50"/>
      <c r="CF114" s="50"/>
      <c r="CG114" s="51">
        <v>54.900000000000006</v>
      </c>
      <c r="CI114" s="46" t="s">
        <v>784</v>
      </c>
      <c r="CJ114" s="50" t="s">
        <v>49</v>
      </c>
      <c r="CK114" s="50" t="s">
        <v>38</v>
      </c>
      <c r="CL114" s="50"/>
      <c r="CM114" s="50"/>
      <c r="CN114" s="51">
        <v>34.200000000000003</v>
      </c>
      <c r="CP114" s="46" t="s">
        <v>785</v>
      </c>
      <c r="CQ114" s="50" t="s">
        <v>47</v>
      </c>
      <c r="CR114" s="50" t="s">
        <v>46</v>
      </c>
      <c r="CS114" s="50"/>
      <c r="CT114" s="50"/>
      <c r="CU114" s="51">
        <v>41.5</v>
      </c>
      <c r="CW114" s="46"/>
      <c r="CX114" s="50"/>
      <c r="CY114" s="50"/>
      <c r="CZ114" s="50"/>
      <c r="DA114" s="50"/>
      <c r="DB114" s="50"/>
      <c r="DC114" s="50"/>
      <c r="DD114" s="50"/>
      <c r="DE114" s="50"/>
      <c r="DF114" s="51"/>
      <c r="DG114" s="51"/>
      <c r="DH114" s="51"/>
      <c r="DI114" s="51"/>
      <c r="DJ114" s="51"/>
      <c r="DK114" s="51"/>
      <c r="DL114" s="51"/>
    </row>
    <row r="115" spans="3:116" x14ac:dyDescent="0.25">
      <c r="C115" s="46" t="s">
        <v>786</v>
      </c>
      <c r="D115" s="50" t="s">
        <v>49</v>
      </c>
      <c r="E115" s="50"/>
      <c r="F115" s="50"/>
      <c r="G115" s="50"/>
      <c r="H115" s="50"/>
      <c r="I115" s="50"/>
      <c r="J115" s="50"/>
      <c r="K115" s="50"/>
      <c r="L115" s="50"/>
      <c r="M115" s="50"/>
      <c r="N115" s="50" t="s">
        <v>42</v>
      </c>
      <c r="O115" s="51">
        <v>223.02</v>
      </c>
      <c r="P115" s="51">
        <v>231.06</v>
      </c>
      <c r="Q115" s="51">
        <v>268.42</v>
      </c>
      <c r="R115" s="51">
        <v>310.14999999999998</v>
      </c>
      <c r="S115" s="51">
        <v>400.19</v>
      </c>
      <c r="T115" s="51">
        <v>440.29</v>
      </c>
      <c r="U115" s="51">
        <v>532.76</v>
      </c>
      <c r="W115" s="46" t="s">
        <v>787</v>
      </c>
      <c r="X115" s="50" t="s">
        <v>49</v>
      </c>
      <c r="Y115" s="50" t="s">
        <v>42</v>
      </c>
      <c r="Z115" s="50"/>
      <c r="AA115" s="50"/>
      <c r="AB115" s="50"/>
      <c r="AC115" s="50"/>
      <c r="AD115" s="50"/>
      <c r="AE115" s="50"/>
      <c r="AF115" s="50"/>
      <c r="AG115" s="50"/>
      <c r="AH115" s="51">
        <v>178.42</v>
      </c>
      <c r="AI115" s="51">
        <v>212.64</v>
      </c>
      <c r="AJ115" s="51">
        <v>236.22</v>
      </c>
      <c r="AK115" s="51">
        <v>248.08</v>
      </c>
      <c r="AL115" s="51">
        <v>320.2</v>
      </c>
      <c r="AM115" s="51">
        <v>352.32</v>
      </c>
      <c r="AN115" s="51">
        <v>426.24</v>
      </c>
      <c r="CB115" s="46" t="s">
        <v>788</v>
      </c>
      <c r="CC115" s="50" t="s">
        <v>47</v>
      </c>
      <c r="CD115" s="50" t="s">
        <v>48</v>
      </c>
      <c r="CE115" s="50"/>
      <c r="CF115" s="50"/>
      <c r="CG115" s="51">
        <v>58.400000000000006</v>
      </c>
      <c r="CI115" s="46" t="s">
        <v>789</v>
      </c>
      <c r="CJ115" s="50" t="s">
        <v>49</v>
      </c>
      <c r="CK115" s="50" t="s">
        <v>42</v>
      </c>
      <c r="CL115" s="50"/>
      <c r="CM115" s="50"/>
      <c r="CN115" s="51">
        <v>37.200000000000003</v>
      </c>
      <c r="CP115" s="46" t="s">
        <v>790</v>
      </c>
      <c r="CQ115" s="50" t="s">
        <v>47</v>
      </c>
      <c r="CR115" s="50" t="s">
        <v>48</v>
      </c>
      <c r="CS115" s="50"/>
      <c r="CT115" s="50"/>
      <c r="CU115" s="51">
        <v>44.5</v>
      </c>
      <c r="CW115" s="46"/>
      <c r="CX115" s="50"/>
      <c r="CY115" s="50"/>
      <c r="CZ115" s="50"/>
      <c r="DA115" s="50"/>
      <c r="DB115" s="50"/>
      <c r="DC115" s="50"/>
      <c r="DD115" s="50"/>
      <c r="DE115" s="50"/>
      <c r="DF115" s="51"/>
      <c r="DG115" s="51"/>
      <c r="DH115" s="51"/>
      <c r="DI115" s="51"/>
      <c r="DJ115" s="51"/>
      <c r="DK115" s="51"/>
      <c r="DL115" s="51"/>
    </row>
    <row r="116" spans="3:116" x14ac:dyDescent="0.25">
      <c r="C116" s="46" t="s">
        <v>791</v>
      </c>
      <c r="D116" s="50" t="s">
        <v>49</v>
      </c>
      <c r="E116" s="50"/>
      <c r="F116" s="50"/>
      <c r="G116" s="50"/>
      <c r="H116" s="50"/>
      <c r="I116" s="50"/>
      <c r="J116" s="50"/>
      <c r="K116" s="50"/>
      <c r="L116" s="50"/>
      <c r="M116" s="50"/>
      <c r="N116" s="50" t="s">
        <v>44</v>
      </c>
      <c r="O116" s="51">
        <v>233.94</v>
      </c>
      <c r="P116" s="51">
        <v>242.47</v>
      </c>
      <c r="Q116" s="51">
        <v>281.54000000000002</v>
      </c>
      <c r="R116" s="51">
        <v>325.24</v>
      </c>
      <c r="S116" s="51">
        <v>419.77</v>
      </c>
      <c r="T116" s="51">
        <v>461.98</v>
      </c>
      <c r="U116" s="51">
        <v>558.9</v>
      </c>
      <c r="W116" s="46" t="s">
        <v>792</v>
      </c>
      <c r="X116" s="50" t="s">
        <v>49</v>
      </c>
      <c r="Y116" s="50" t="s">
        <v>44</v>
      </c>
      <c r="Z116" s="50"/>
      <c r="AA116" s="50"/>
      <c r="AB116" s="50"/>
      <c r="AC116" s="50"/>
      <c r="AD116" s="50"/>
      <c r="AE116" s="50"/>
      <c r="AF116" s="50"/>
      <c r="AG116" s="50"/>
      <c r="AH116" s="51">
        <v>187.19</v>
      </c>
      <c r="AI116" s="51">
        <v>223.11</v>
      </c>
      <c r="AJ116" s="51">
        <v>247.81</v>
      </c>
      <c r="AK116" s="51">
        <v>260.25</v>
      </c>
      <c r="AL116" s="51">
        <v>335.88</v>
      </c>
      <c r="AM116" s="51">
        <v>369.52</v>
      </c>
      <c r="AN116" s="51">
        <v>447.13</v>
      </c>
      <c r="CB116" s="46" t="s">
        <v>793</v>
      </c>
      <c r="CC116" s="50" t="s">
        <v>47</v>
      </c>
      <c r="CD116" s="50" t="s">
        <v>50</v>
      </c>
      <c r="CE116" s="50"/>
      <c r="CF116" s="50"/>
      <c r="CG116" s="51">
        <v>62</v>
      </c>
      <c r="CI116" s="46" t="s">
        <v>794</v>
      </c>
      <c r="CJ116" s="50" t="s">
        <v>49</v>
      </c>
      <c r="CK116" s="50" t="s">
        <v>44</v>
      </c>
      <c r="CL116" s="50"/>
      <c r="CM116" s="50"/>
      <c r="CN116" s="51">
        <v>40.300000000000004</v>
      </c>
      <c r="CP116" s="46" t="s">
        <v>795</v>
      </c>
      <c r="CQ116" s="50" t="s">
        <v>47</v>
      </c>
      <c r="CR116" s="50" t="s">
        <v>50</v>
      </c>
      <c r="CS116" s="50"/>
      <c r="CT116" s="50"/>
      <c r="CU116" s="51">
        <v>47.400000000000006</v>
      </c>
      <c r="CW116" s="46"/>
      <c r="CX116" s="50"/>
      <c r="CY116" s="50"/>
      <c r="CZ116" s="50"/>
      <c r="DA116" s="50"/>
      <c r="DB116" s="50"/>
      <c r="DC116" s="50"/>
      <c r="DD116" s="50"/>
      <c r="DE116" s="50"/>
      <c r="DF116" s="51"/>
      <c r="DG116" s="51"/>
      <c r="DH116" s="51"/>
      <c r="DI116" s="51"/>
      <c r="DJ116" s="51"/>
      <c r="DK116" s="51"/>
      <c r="DL116" s="51"/>
    </row>
    <row r="117" spans="3:116" x14ac:dyDescent="0.25">
      <c r="C117" s="46" t="s">
        <v>796</v>
      </c>
      <c r="D117" s="50" t="s">
        <v>49</v>
      </c>
      <c r="E117" s="50"/>
      <c r="F117" s="50"/>
      <c r="G117" s="50"/>
      <c r="H117" s="50"/>
      <c r="I117" s="50"/>
      <c r="J117" s="50"/>
      <c r="K117" s="50"/>
      <c r="L117" s="50"/>
      <c r="M117" s="50"/>
      <c r="N117" s="50" t="s">
        <v>46</v>
      </c>
      <c r="O117" s="51">
        <v>244.94</v>
      </c>
      <c r="P117" s="51">
        <v>253.88</v>
      </c>
      <c r="Q117" s="51">
        <v>294.83</v>
      </c>
      <c r="R117" s="51">
        <v>340.64</v>
      </c>
      <c r="S117" s="51">
        <v>439.54</v>
      </c>
      <c r="T117" s="51">
        <v>483.73</v>
      </c>
      <c r="U117" s="51">
        <v>585.22</v>
      </c>
      <c r="W117" s="46" t="s">
        <v>797</v>
      </c>
      <c r="X117" s="50" t="s">
        <v>49</v>
      </c>
      <c r="Y117" s="50" t="s">
        <v>46</v>
      </c>
      <c r="Z117" s="50"/>
      <c r="AA117" s="50"/>
      <c r="AB117" s="50"/>
      <c r="AC117" s="50"/>
      <c r="AD117" s="50"/>
      <c r="AE117" s="50"/>
      <c r="AF117" s="50"/>
      <c r="AG117" s="50"/>
      <c r="AH117" s="51">
        <v>196.03</v>
      </c>
      <c r="AI117" s="51">
        <v>233.53</v>
      </c>
      <c r="AJ117" s="51">
        <v>259.39</v>
      </c>
      <c r="AK117" s="51">
        <v>272.51</v>
      </c>
      <c r="AL117" s="51">
        <v>351.65</v>
      </c>
      <c r="AM117" s="51">
        <v>386.99</v>
      </c>
      <c r="AN117" s="51">
        <v>468.14</v>
      </c>
      <c r="CB117" s="46" t="s">
        <v>798</v>
      </c>
      <c r="CC117" s="50" t="s">
        <v>47</v>
      </c>
      <c r="CD117" s="50" t="s">
        <v>52</v>
      </c>
      <c r="CE117" s="50"/>
      <c r="CF117" s="50"/>
      <c r="CG117" s="51">
        <v>65.5</v>
      </c>
      <c r="CI117" s="46" t="s">
        <v>799</v>
      </c>
      <c r="CJ117" s="50" t="s">
        <v>49</v>
      </c>
      <c r="CK117" s="50" t="s">
        <v>46</v>
      </c>
      <c r="CL117" s="50"/>
      <c r="CM117" s="50"/>
      <c r="CN117" s="51">
        <v>43.400000000000006</v>
      </c>
      <c r="CP117" s="46" t="s">
        <v>800</v>
      </c>
      <c r="CQ117" s="50" t="s">
        <v>47</v>
      </c>
      <c r="CR117" s="50" t="s">
        <v>52</v>
      </c>
      <c r="CS117" s="50"/>
      <c r="CT117" s="50"/>
      <c r="CU117" s="51">
        <v>50.300000000000004</v>
      </c>
      <c r="CW117" s="46"/>
      <c r="CX117" s="50"/>
      <c r="CY117" s="50"/>
      <c r="CZ117" s="50"/>
      <c r="DA117" s="50"/>
      <c r="DB117" s="50"/>
      <c r="DC117" s="50"/>
      <c r="DD117" s="50"/>
      <c r="DE117" s="50"/>
      <c r="DF117" s="51"/>
      <c r="DG117" s="51"/>
      <c r="DH117" s="51"/>
      <c r="DI117" s="51"/>
      <c r="DJ117" s="51"/>
      <c r="DK117" s="51"/>
      <c r="DL117" s="51"/>
    </row>
    <row r="118" spans="3:116" x14ac:dyDescent="0.25">
      <c r="C118" s="46" t="s">
        <v>801</v>
      </c>
      <c r="D118" s="50" t="s">
        <v>49</v>
      </c>
      <c r="E118" s="50"/>
      <c r="F118" s="50"/>
      <c r="G118" s="50"/>
      <c r="H118" s="50"/>
      <c r="I118" s="50"/>
      <c r="J118" s="50"/>
      <c r="K118" s="50"/>
      <c r="L118" s="50"/>
      <c r="M118" s="50"/>
      <c r="N118" s="50" t="s">
        <v>48</v>
      </c>
      <c r="O118" s="51">
        <v>255.89</v>
      </c>
      <c r="P118" s="51">
        <v>265.19</v>
      </c>
      <c r="Q118" s="51">
        <v>307.95</v>
      </c>
      <c r="R118" s="51">
        <v>355.82</v>
      </c>
      <c r="S118" s="51">
        <v>459.2</v>
      </c>
      <c r="T118" s="51">
        <v>505.28</v>
      </c>
      <c r="U118" s="51">
        <v>611.30999999999995</v>
      </c>
      <c r="W118" s="46" t="s">
        <v>802</v>
      </c>
      <c r="X118" s="50" t="s">
        <v>49</v>
      </c>
      <c r="Y118" s="50" t="s">
        <v>48</v>
      </c>
      <c r="Z118" s="50"/>
      <c r="AA118" s="50"/>
      <c r="AB118" s="50"/>
      <c r="AC118" s="50"/>
      <c r="AD118" s="50"/>
      <c r="AE118" s="50"/>
      <c r="AF118" s="50"/>
      <c r="AG118" s="50"/>
      <c r="AH118" s="51">
        <v>204.74</v>
      </c>
      <c r="AI118" s="51">
        <v>243.99</v>
      </c>
      <c r="AJ118" s="51">
        <v>270.99</v>
      </c>
      <c r="AK118" s="51">
        <v>284.68</v>
      </c>
      <c r="AL118" s="51">
        <v>367.32</v>
      </c>
      <c r="AM118" s="51">
        <v>404.19</v>
      </c>
      <c r="AN118" s="51">
        <v>489.06</v>
      </c>
      <c r="CB118" s="46" t="s">
        <v>803</v>
      </c>
      <c r="CC118" s="50" t="s">
        <v>47</v>
      </c>
      <c r="CD118" s="50" t="s">
        <v>54</v>
      </c>
      <c r="CE118" s="50"/>
      <c r="CF118" s="50"/>
      <c r="CG118" s="51">
        <v>3.5</v>
      </c>
      <c r="CI118" s="46" t="s">
        <v>804</v>
      </c>
      <c r="CJ118" s="50" t="s">
        <v>49</v>
      </c>
      <c r="CK118" s="50" t="s">
        <v>48</v>
      </c>
      <c r="CL118" s="50"/>
      <c r="CM118" s="50"/>
      <c r="CN118" s="51">
        <v>46.5</v>
      </c>
      <c r="CP118" s="46" t="s">
        <v>805</v>
      </c>
      <c r="CQ118" s="50" t="s">
        <v>47</v>
      </c>
      <c r="CR118" s="50" t="s">
        <v>54</v>
      </c>
      <c r="CS118" s="50"/>
      <c r="CT118" s="50"/>
      <c r="CU118" s="51">
        <v>3</v>
      </c>
      <c r="CW118" s="46"/>
      <c r="CX118" s="50"/>
      <c r="CY118" s="50"/>
      <c r="CZ118" s="50"/>
      <c r="DA118" s="50"/>
      <c r="DB118" s="50"/>
      <c r="DC118" s="50"/>
      <c r="DD118" s="50"/>
      <c r="DE118" s="50"/>
      <c r="DF118" s="51"/>
      <c r="DG118" s="51"/>
      <c r="DH118" s="51"/>
      <c r="DI118" s="51"/>
      <c r="DJ118" s="51"/>
      <c r="DK118" s="51"/>
      <c r="DL118" s="51"/>
    </row>
    <row r="119" spans="3:116" x14ac:dyDescent="0.25">
      <c r="C119" s="46" t="s">
        <v>806</v>
      </c>
      <c r="D119" s="50" t="s">
        <v>49</v>
      </c>
      <c r="E119" s="50"/>
      <c r="F119" s="50"/>
      <c r="G119" s="50"/>
      <c r="H119" s="50"/>
      <c r="I119" s="50"/>
      <c r="J119" s="50"/>
      <c r="K119" s="50"/>
      <c r="L119" s="50"/>
      <c r="M119" s="50"/>
      <c r="N119" s="50" t="s">
        <v>50</v>
      </c>
      <c r="O119" s="51">
        <v>276.77999999999997</v>
      </c>
      <c r="P119" s="51">
        <v>289.89</v>
      </c>
      <c r="Q119" s="51">
        <v>334.53</v>
      </c>
      <c r="R119" s="51">
        <v>384.34</v>
      </c>
      <c r="S119" s="51">
        <v>496.26</v>
      </c>
      <c r="T119" s="51">
        <v>546.15</v>
      </c>
      <c r="U119" s="51">
        <v>660.76</v>
      </c>
      <c r="W119" s="46" t="s">
        <v>807</v>
      </c>
      <c r="X119" s="50" t="s">
        <v>49</v>
      </c>
      <c r="Y119" s="50" t="s">
        <v>50</v>
      </c>
      <c r="Z119" s="50"/>
      <c r="AA119" s="50"/>
      <c r="AB119" s="50"/>
      <c r="AC119" s="50"/>
      <c r="AD119" s="50"/>
      <c r="AE119" s="50"/>
      <c r="AF119" s="50"/>
      <c r="AG119" s="50"/>
      <c r="AH119" s="51">
        <v>219.97</v>
      </c>
      <c r="AI119" s="51">
        <v>262.05</v>
      </c>
      <c r="AJ119" s="51">
        <v>290.93</v>
      </c>
      <c r="AK119" s="51">
        <v>306.51</v>
      </c>
      <c r="AL119" s="51">
        <v>393.95</v>
      </c>
      <c r="AM119" s="51">
        <v>433.64</v>
      </c>
      <c r="AN119" s="51">
        <v>525.13</v>
      </c>
      <c r="CB119" s="46" t="s">
        <v>201</v>
      </c>
      <c r="CC119" s="43"/>
      <c r="CD119" s="43" t="s">
        <v>12</v>
      </c>
      <c r="CE119" s="43"/>
      <c r="CF119" s="43"/>
      <c r="CG119" s="49" t="s">
        <v>20</v>
      </c>
      <c r="CI119" s="46" t="s">
        <v>808</v>
      </c>
      <c r="CJ119" s="50" t="s">
        <v>49</v>
      </c>
      <c r="CK119" s="50" t="s">
        <v>50</v>
      </c>
      <c r="CL119" s="50"/>
      <c r="CM119" s="50"/>
      <c r="CN119" s="51">
        <v>49.5</v>
      </c>
      <c r="CP119" s="46" t="s">
        <v>203</v>
      </c>
      <c r="CQ119" s="43"/>
      <c r="CR119" s="43" t="s">
        <v>12</v>
      </c>
      <c r="CS119" s="43"/>
      <c r="CT119" s="43"/>
      <c r="CU119" s="49" t="s">
        <v>20</v>
      </c>
      <c r="CW119" s="46"/>
      <c r="CX119" s="50"/>
      <c r="CY119" s="50"/>
      <c r="CZ119" s="50"/>
      <c r="DA119" s="50"/>
      <c r="DB119" s="50"/>
      <c r="DC119" s="50"/>
      <c r="DD119" s="50"/>
      <c r="DE119" s="50"/>
      <c r="DF119" s="51"/>
      <c r="DG119" s="51"/>
      <c r="DH119" s="51"/>
      <c r="DI119" s="51"/>
      <c r="DJ119" s="51"/>
      <c r="DK119" s="51"/>
      <c r="DL119" s="51"/>
    </row>
    <row r="120" spans="3:116" x14ac:dyDescent="0.25">
      <c r="C120" s="46" t="s">
        <v>809</v>
      </c>
      <c r="D120" s="50" t="s">
        <v>49</v>
      </c>
      <c r="E120" s="50"/>
      <c r="F120" s="50"/>
      <c r="G120" s="50"/>
      <c r="H120" s="50"/>
      <c r="I120" s="50"/>
      <c r="J120" s="50"/>
      <c r="K120" s="50"/>
      <c r="L120" s="50"/>
      <c r="M120" s="50"/>
      <c r="N120" s="50" t="s">
        <v>52</v>
      </c>
      <c r="O120" s="51">
        <v>297.66000000000003</v>
      </c>
      <c r="P120" s="51">
        <v>314.58999999999997</v>
      </c>
      <c r="Q120" s="51">
        <v>361.17</v>
      </c>
      <c r="R120" s="51">
        <v>412.85</v>
      </c>
      <c r="S120" s="51">
        <v>533.30999999999995</v>
      </c>
      <c r="T120" s="51">
        <v>587.02</v>
      </c>
      <c r="U120" s="51">
        <v>710.16</v>
      </c>
      <c r="W120" s="46" t="s">
        <v>810</v>
      </c>
      <c r="X120" s="50" t="s">
        <v>49</v>
      </c>
      <c r="Y120" s="50" t="s">
        <v>52</v>
      </c>
      <c r="Z120" s="50"/>
      <c r="AA120" s="50"/>
      <c r="AB120" s="50"/>
      <c r="AC120" s="50"/>
      <c r="AD120" s="50"/>
      <c r="AE120" s="50"/>
      <c r="AF120" s="50"/>
      <c r="AG120" s="50"/>
      <c r="AH120" s="51">
        <v>235.14</v>
      </c>
      <c r="AI120" s="51">
        <v>280.10000000000002</v>
      </c>
      <c r="AJ120" s="51">
        <v>310.91000000000003</v>
      </c>
      <c r="AK120" s="51">
        <v>328.38</v>
      </c>
      <c r="AL120" s="51">
        <v>420.54</v>
      </c>
      <c r="AM120" s="51">
        <v>463.11</v>
      </c>
      <c r="AN120" s="51">
        <v>561.24</v>
      </c>
      <c r="CB120" s="46" t="s">
        <v>811</v>
      </c>
      <c r="CC120" s="50" t="s">
        <v>49</v>
      </c>
      <c r="CD120" s="50" t="s">
        <v>24</v>
      </c>
      <c r="CE120" s="50"/>
      <c r="CF120" s="50"/>
      <c r="CG120" s="51">
        <v>31.8</v>
      </c>
      <c r="CI120" s="46" t="s">
        <v>812</v>
      </c>
      <c r="CJ120" s="50" t="s">
        <v>49</v>
      </c>
      <c r="CK120" s="50" t="s">
        <v>52</v>
      </c>
      <c r="CL120" s="50"/>
      <c r="CM120" s="50"/>
      <c r="CN120" s="51">
        <v>52.5</v>
      </c>
      <c r="CP120" s="46" t="s">
        <v>813</v>
      </c>
      <c r="CQ120" s="50" t="s">
        <v>49</v>
      </c>
      <c r="CR120" s="50" t="s">
        <v>25</v>
      </c>
      <c r="CS120" s="50"/>
      <c r="CT120" s="50"/>
      <c r="CU120" s="51">
        <v>16</v>
      </c>
      <c r="CW120" s="46"/>
      <c r="CX120" s="50"/>
      <c r="CY120" s="50"/>
      <c r="CZ120" s="50"/>
      <c r="DA120" s="50"/>
      <c r="DB120" s="50"/>
      <c r="DC120" s="50"/>
      <c r="DD120" s="50"/>
      <c r="DE120" s="50"/>
      <c r="DF120" s="51"/>
      <c r="DG120" s="51"/>
      <c r="DH120" s="51"/>
      <c r="DI120" s="51"/>
      <c r="DJ120" s="51"/>
      <c r="DK120" s="51"/>
      <c r="DL120" s="51"/>
    </row>
    <row r="121" spans="3:116" x14ac:dyDescent="0.25">
      <c r="C121" s="46" t="s">
        <v>814</v>
      </c>
      <c r="D121" s="50" t="s">
        <v>49</v>
      </c>
      <c r="E121" s="50"/>
      <c r="F121" s="50"/>
      <c r="G121" s="50"/>
      <c r="H121" s="50"/>
      <c r="I121" s="50"/>
      <c r="J121" s="50"/>
      <c r="K121" s="50"/>
      <c r="L121" s="50"/>
      <c r="M121" s="50"/>
      <c r="N121" s="50" t="s">
        <v>54</v>
      </c>
      <c r="O121" s="51">
        <v>20.88</v>
      </c>
      <c r="P121" s="51">
        <v>24.7</v>
      </c>
      <c r="Q121" s="51">
        <v>26.59</v>
      </c>
      <c r="R121" s="51">
        <v>28.52</v>
      </c>
      <c r="S121" s="51">
        <v>37.049999999999997</v>
      </c>
      <c r="T121" s="51">
        <v>40.869999999999997</v>
      </c>
      <c r="U121" s="51">
        <v>49.4</v>
      </c>
      <c r="W121" s="46" t="s">
        <v>815</v>
      </c>
      <c r="X121" s="50" t="s">
        <v>49</v>
      </c>
      <c r="Y121" s="50" t="s">
        <v>54</v>
      </c>
      <c r="Z121" s="50"/>
      <c r="AA121" s="50"/>
      <c r="AB121" s="50"/>
      <c r="AC121" s="50"/>
      <c r="AD121" s="50"/>
      <c r="AE121" s="50"/>
      <c r="AF121" s="50"/>
      <c r="AG121" s="50"/>
      <c r="AH121" s="51">
        <v>15.22</v>
      </c>
      <c r="AI121" s="51">
        <v>18.05</v>
      </c>
      <c r="AJ121" s="51">
        <v>19.940000000000001</v>
      </c>
      <c r="AK121" s="51">
        <v>21.87</v>
      </c>
      <c r="AL121" s="51">
        <v>26.59</v>
      </c>
      <c r="AM121" s="51">
        <v>29.46</v>
      </c>
      <c r="AN121" s="51">
        <v>36.11</v>
      </c>
      <c r="CB121" s="46" t="s">
        <v>816</v>
      </c>
      <c r="CC121" s="50" t="s">
        <v>49</v>
      </c>
      <c r="CD121" s="50" t="s">
        <v>30</v>
      </c>
      <c r="CE121" s="50"/>
      <c r="CF121" s="50"/>
      <c r="CG121" s="51">
        <v>33.300000000000004</v>
      </c>
      <c r="CI121" s="46" t="s">
        <v>817</v>
      </c>
      <c r="CJ121" s="50" t="s">
        <v>49</v>
      </c>
      <c r="CK121" s="50" t="s">
        <v>54</v>
      </c>
      <c r="CL121" s="50"/>
      <c r="CM121" s="50"/>
      <c r="CN121" s="51">
        <v>3.1</v>
      </c>
      <c r="CP121" s="46" t="s">
        <v>818</v>
      </c>
      <c r="CQ121" s="50" t="s">
        <v>49</v>
      </c>
      <c r="CR121" s="50" t="s">
        <v>31</v>
      </c>
      <c r="CS121" s="50"/>
      <c r="CT121" s="50"/>
      <c r="CU121" s="51">
        <v>23.6</v>
      </c>
      <c r="CW121" s="46"/>
      <c r="CX121" s="50"/>
      <c r="CY121" s="50"/>
      <c r="CZ121" s="50"/>
      <c r="DA121" s="50"/>
      <c r="DB121" s="50"/>
      <c r="DC121" s="50"/>
      <c r="DD121" s="50"/>
      <c r="DE121" s="50"/>
      <c r="DF121" s="51"/>
      <c r="DG121" s="51"/>
      <c r="DH121" s="51"/>
      <c r="DI121" s="51"/>
      <c r="DJ121" s="51"/>
      <c r="DK121" s="51"/>
      <c r="DL121" s="51"/>
    </row>
    <row r="122" spans="3:116" x14ac:dyDescent="0.25">
      <c r="C122" s="46" t="s">
        <v>191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 t="s">
        <v>12</v>
      </c>
      <c r="O122" s="49" t="s">
        <v>13</v>
      </c>
      <c r="P122" s="49" t="s">
        <v>14</v>
      </c>
      <c r="Q122" s="49" t="s">
        <v>15</v>
      </c>
      <c r="R122" s="49" t="s">
        <v>16</v>
      </c>
      <c r="S122" s="49" t="s">
        <v>17</v>
      </c>
      <c r="T122" s="49" t="s">
        <v>18</v>
      </c>
      <c r="U122" s="49" t="s">
        <v>19</v>
      </c>
      <c r="W122" s="46" t="s">
        <v>192</v>
      </c>
      <c r="X122" s="43"/>
      <c r="Y122" s="43" t="s">
        <v>12</v>
      </c>
      <c r="Z122" s="43"/>
      <c r="AA122" s="43"/>
      <c r="AB122" s="43"/>
      <c r="AC122" s="43"/>
      <c r="AD122" s="43"/>
      <c r="AE122" s="43"/>
      <c r="AF122" s="43"/>
      <c r="AG122" s="43"/>
      <c r="AH122" s="49" t="s">
        <v>13</v>
      </c>
      <c r="AI122" s="49" t="s">
        <v>14</v>
      </c>
      <c r="AJ122" s="49" t="s">
        <v>15</v>
      </c>
      <c r="AK122" s="49" t="s">
        <v>16</v>
      </c>
      <c r="AL122" s="49" t="s">
        <v>17</v>
      </c>
      <c r="AM122" s="49" t="s">
        <v>18</v>
      </c>
      <c r="AN122" s="49" t="s">
        <v>19</v>
      </c>
      <c r="CB122" s="46" t="s">
        <v>819</v>
      </c>
      <c r="CC122" s="50" t="s">
        <v>49</v>
      </c>
      <c r="CD122" s="50" t="s">
        <v>28</v>
      </c>
      <c r="CE122" s="50"/>
      <c r="CF122" s="50"/>
      <c r="CG122" s="51">
        <v>36.700000000000003</v>
      </c>
      <c r="CI122" s="46" t="s">
        <v>195</v>
      </c>
      <c r="CJ122" s="43"/>
      <c r="CK122" s="43" t="s">
        <v>12</v>
      </c>
      <c r="CL122" s="43"/>
      <c r="CM122" s="43"/>
      <c r="CN122" s="49" t="s">
        <v>20</v>
      </c>
      <c r="CP122" s="46" t="s">
        <v>820</v>
      </c>
      <c r="CQ122" s="50" t="s">
        <v>49</v>
      </c>
      <c r="CR122" s="50" t="s">
        <v>28</v>
      </c>
      <c r="CS122" s="50"/>
      <c r="CT122" s="50"/>
      <c r="CU122" s="51">
        <v>26.5</v>
      </c>
      <c r="CW122" s="46"/>
      <c r="CX122" s="43"/>
      <c r="CY122" s="43"/>
      <c r="CZ122" s="43"/>
      <c r="DA122" s="43"/>
      <c r="DB122" s="43"/>
      <c r="DC122" s="43"/>
      <c r="DD122" s="43"/>
      <c r="DE122" s="43"/>
      <c r="DF122" s="49"/>
      <c r="DG122" s="49"/>
      <c r="DH122" s="49"/>
      <c r="DI122" s="49"/>
      <c r="DJ122" s="49"/>
      <c r="DK122" s="49"/>
      <c r="DL122" s="49"/>
    </row>
    <row r="123" spans="3:116" x14ac:dyDescent="0.25">
      <c r="C123" s="46" t="s">
        <v>821</v>
      </c>
      <c r="D123" s="50" t="s">
        <v>51</v>
      </c>
      <c r="E123" s="50"/>
      <c r="F123" s="50"/>
      <c r="G123" s="50"/>
      <c r="H123" s="50"/>
      <c r="I123" s="50"/>
      <c r="J123" s="50"/>
      <c r="K123" s="50"/>
      <c r="L123" s="50"/>
      <c r="M123" s="50"/>
      <c r="N123" s="50" t="s">
        <v>22</v>
      </c>
      <c r="O123" s="51">
        <v>179.19</v>
      </c>
      <c r="P123" s="51">
        <v>185.75</v>
      </c>
      <c r="Q123" s="51">
        <v>215.7</v>
      </c>
      <c r="R123" s="51">
        <v>249.2</v>
      </c>
      <c r="S123" s="51">
        <v>321.64</v>
      </c>
      <c r="T123" s="51">
        <v>353.85</v>
      </c>
      <c r="U123" s="51">
        <v>428.13</v>
      </c>
      <c r="W123" s="46" t="s">
        <v>822</v>
      </c>
      <c r="X123" s="50" t="s">
        <v>51</v>
      </c>
      <c r="Y123" s="50" t="s">
        <v>22</v>
      </c>
      <c r="Z123" s="50"/>
      <c r="AA123" s="50"/>
      <c r="AB123" s="50"/>
      <c r="AC123" s="50"/>
      <c r="AD123" s="50"/>
      <c r="AE123" s="50"/>
      <c r="AF123" s="50"/>
      <c r="AG123" s="50"/>
      <c r="AH123" s="51">
        <v>143.4</v>
      </c>
      <c r="AI123" s="51">
        <v>170.83</v>
      </c>
      <c r="AJ123" s="51">
        <v>189.83</v>
      </c>
      <c r="AK123" s="51">
        <v>199.35</v>
      </c>
      <c r="AL123" s="51">
        <v>257.29000000000002</v>
      </c>
      <c r="AM123" s="51">
        <v>283.14999999999998</v>
      </c>
      <c r="AN123" s="51">
        <v>342.52</v>
      </c>
      <c r="CB123" s="46" t="s">
        <v>823</v>
      </c>
      <c r="CC123" s="50" t="s">
        <v>49</v>
      </c>
      <c r="CD123" s="50" t="s">
        <v>34</v>
      </c>
      <c r="CE123" s="50"/>
      <c r="CF123" s="50"/>
      <c r="CG123" s="51">
        <v>40.200000000000003</v>
      </c>
      <c r="CI123" s="46" t="s">
        <v>824</v>
      </c>
      <c r="CJ123" s="50" t="s">
        <v>51</v>
      </c>
      <c r="CK123" s="50" t="s">
        <v>22</v>
      </c>
      <c r="CL123" s="50"/>
      <c r="CM123" s="50"/>
      <c r="CN123" s="51">
        <v>24.6</v>
      </c>
      <c r="CP123" s="46" t="s">
        <v>825</v>
      </c>
      <c r="CQ123" s="50" t="s">
        <v>49</v>
      </c>
      <c r="CR123" s="50" t="s">
        <v>34</v>
      </c>
      <c r="CS123" s="50"/>
      <c r="CT123" s="50"/>
      <c r="CU123" s="51">
        <v>29.400000000000002</v>
      </c>
      <c r="CW123" s="46"/>
      <c r="CX123" s="50"/>
      <c r="CY123" s="50"/>
      <c r="CZ123" s="50"/>
      <c r="DA123" s="50"/>
      <c r="DB123" s="50"/>
      <c r="DC123" s="50"/>
      <c r="DD123" s="50"/>
      <c r="DE123" s="50"/>
      <c r="DF123" s="51"/>
      <c r="DG123" s="51"/>
      <c r="DH123" s="51"/>
      <c r="DI123" s="51"/>
      <c r="DJ123" s="51"/>
      <c r="DK123" s="51"/>
      <c r="DL123" s="51"/>
    </row>
    <row r="124" spans="3:116" x14ac:dyDescent="0.25">
      <c r="C124" s="46" t="s">
        <v>826</v>
      </c>
      <c r="D124" s="50" t="s">
        <v>51</v>
      </c>
      <c r="E124" s="50"/>
      <c r="F124" s="50"/>
      <c r="G124" s="50"/>
      <c r="H124" s="50"/>
      <c r="I124" s="50"/>
      <c r="J124" s="50"/>
      <c r="K124" s="50"/>
      <c r="L124" s="50"/>
      <c r="M124" s="50"/>
      <c r="N124" s="50" t="s">
        <v>28</v>
      </c>
      <c r="O124" s="51">
        <v>190.15</v>
      </c>
      <c r="P124" s="51">
        <v>197.06</v>
      </c>
      <c r="Q124" s="51">
        <v>228.81</v>
      </c>
      <c r="R124" s="51">
        <v>264.43</v>
      </c>
      <c r="S124" s="51">
        <v>341.18</v>
      </c>
      <c r="T124" s="51">
        <v>375.4</v>
      </c>
      <c r="U124" s="51">
        <v>454.27</v>
      </c>
      <c r="W124" s="46" t="s">
        <v>827</v>
      </c>
      <c r="X124" s="50" t="s">
        <v>51</v>
      </c>
      <c r="Y124" s="50" t="s">
        <v>28</v>
      </c>
      <c r="Z124" s="50"/>
      <c r="AA124" s="50"/>
      <c r="AB124" s="50"/>
      <c r="AC124" s="50"/>
      <c r="AD124" s="50"/>
      <c r="AE124" s="50"/>
      <c r="AF124" s="50"/>
      <c r="AG124" s="50"/>
      <c r="AH124" s="51">
        <v>152.11000000000001</v>
      </c>
      <c r="AI124" s="51">
        <v>181.3</v>
      </c>
      <c r="AJ124" s="51">
        <v>201.33</v>
      </c>
      <c r="AK124" s="51">
        <v>211.52</v>
      </c>
      <c r="AL124" s="51">
        <v>272.95999999999998</v>
      </c>
      <c r="AM124" s="51">
        <v>300.36</v>
      </c>
      <c r="AN124" s="51">
        <v>363.45</v>
      </c>
      <c r="CB124" s="46" t="s">
        <v>828</v>
      </c>
      <c r="CC124" s="50" t="s">
        <v>49</v>
      </c>
      <c r="CD124" s="50" t="s">
        <v>38</v>
      </c>
      <c r="CE124" s="50"/>
      <c r="CF124" s="50"/>
      <c r="CG124" s="51">
        <v>43.7</v>
      </c>
      <c r="CI124" s="46" t="s">
        <v>829</v>
      </c>
      <c r="CJ124" s="50" t="s">
        <v>51</v>
      </c>
      <c r="CK124" s="50" t="s">
        <v>28</v>
      </c>
      <c r="CL124" s="50"/>
      <c r="CM124" s="50"/>
      <c r="CN124" s="51">
        <v>27.700000000000003</v>
      </c>
      <c r="CP124" s="46" t="s">
        <v>830</v>
      </c>
      <c r="CQ124" s="50" t="s">
        <v>49</v>
      </c>
      <c r="CR124" s="50" t="s">
        <v>38</v>
      </c>
      <c r="CS124" s="50"/>
      <c r="CT124" s="50"/>
      <c r="CU124" s="51">
        <v>32.300000000000004</v>
      </c>
      <c r="CW124" s="46"/>
      <c r="CX124" s="50"/>
      <c r="CY124" s="50"/>
      <c r="CZ124" s="50"/>
      <c r="DA124" s="50"/>
      <c r="DB124" s="50"/>
      <c r="DC124" s="50"/>
      <c r="DD124" s="50"/>
      <c r="DE124" s="50"/>
      <c r="DF124" s="51"/>
      <c r="DG124" s="51"/>
      <c r="DH124" s="51"/>
      <c r="DI124" s="51"/>
      <c r="DJ124" s="51"/>
      <c r="DK124" s="51"/>
      <c r="DL124" s="51"/>
    </row>
    <row r="125" spans="3:116" x14ac:dyDescent="0.25">
      <c r="C125" s="46" t="s">
        <v>831</v>
      </c>
      <c r="D125" s="50" t="s">
        <v>51</v>
      </c>
      <c r="E125" s="50"/>
      <c r="F125" s="50"/>
      <c r="G125" s="50"/>
      <c r="H125" s="50"/>
      <c r="I125" s="50"/>
      <c r="J125" s="50"/>
      <c r="K125" s="50"/>
      <c r="L125" s="50"/>
      <c r="M125" s="50"/>
      <c r="N125" s="50" t="s">
        <v>34</v>
      </c>
      <c r="O125" s="51">
        <v>201.06</v>
      </c>
      <c r="P125" s="51">
        <v>208.38</v>
      </c>
      <c r="Q125" s="51">
        <v>242.02</v>
      </c>
      <c r="R125" s="51">
        <v>279.52</v>
      </c>
      <c r="S125" s="51">
        <v>360.76</v>
      </c>
      <c r="T125" s="51">
        <v>396.96</v>
      </c>
      <c r="U125" s="51">
        <v>480.31</v>
      </c>
      <c r="W125" s="46" t="s">
        <v>832</v>
      </c>
      <c r="X125" s="50" t="s">
        <v>51</v>
      </c>
      <c r="Y125" s="50" t="s">
        <v>34</v>
      </c>
      <c r="Z125" s="50"/>
      <c r="AA125" s="50"/>
      <c r="AB125" s="50"/>
      <c r="AC125" s="50"/>
      <c r="AD125" s="50"/>
      <c r="AE125" s="50"/>
      <c r="AF125" s="50"/>
      <c r="AG125" s="50"/>
      <c r="AH125" s="51">
        <v>160.86000000000001</v>
      </c>
      <c r="AI125" s="51">
        <v>191.72</v>
      </c>
      <c r="AJ125" s="51">
        <v>212.92</v>
      </c>
      <c r="AK125" s="51">
        <v>223.65</v>
      </c>
      <c r="AL125" s="51">
        <v>288.68</v>
      </c>
      <c r="AM125" s="51">
        <v>317.64999999999998</v>
      </c>
      <c r="AN125" s="51">
        <v>384.25</v>
      </c>
      <c r="CB125" s="46" t="s">
        <v>833</v>
      </c>
      <c r="CC125" s="50" t="s">
        <v>49</v>
      </c>
      <c r="CD125" s="50" t="s">
        <v>42</v>
      </c>
      <c r="CE125" s="50"/>
      <c r="CF125" s="50"/>
      <c r="CG125" s="51">
        <v>47.2</v>
      </c>
      <c r="CI125" s="46" t="s">
        <v>834</v>
      </c>
      <c r="CJ125" s="50" t="s">
        <v>51</v>
      </c>
      <c r="CK125" s="50" t="s">
        <v>34</v>
      </c>
      <c r="CL125" s="50"/>
      <c r="CM125" s="50"/>
      <c r="CN125" s="51">
        <v>30.700000000000003</v>
      </c>
      <c r="CP125" s="46" t="s">
        <v>835</v>
      </c>
      <c r="CQ125" s="50" t="s">
        <v>49</v>
      </c>
      <c r="CR125" s="50" t="s">
        <v>42</v>
      </c>
      <c r="CS125" s="50"/>
      <c r="CT125" s="50"/>
      <c r="CU125" s="51">
        <v>35.200000000000003</v>
      </c>
      <c r="CW125" s="46"/>
      <c r="CX125" s="50"/>
      <c r="CY125" s="50"/>
      <c r="CZ125" s="50"/>
      <c r="DA125" s="50"/>
      <c r="DB125" s="50"/>
      <c r="DC125" s="50"/>
      <c r="DD125" s="50"/>
      <c r="DE125" s="50"/>
      <c r="DF125" s="51"/>
      <c r="DG125" s="51"/>
      <c r="DH125" s="51"/>
      <c r="DI125" s="51"/>
      <c r="DJ125" s="51"/>
      <c r="DK125" s="51"/>
      <c r="DL125" s="51"/>
    </row>
    <row r="126" spans="3:116" x14ac:dyDescent="0.25">
      <c r="C126" s="46" t="s">
        <v>836</v>
      </c>
      <c r="D126" s="50" t="s">
        <v>51</v>
      </c>
      <c r="E126" s="50"/>
      <c r="F126" s="50"/>
      <c r="G126" s="50"/>
      <c r="H126" s="50"/>
      <c r="I126" s="50"/>
      <c r="J126" s="50"/>
      <c r="K126" s="50"/>
      <c r="L126" s="50"/>
      <c r="M126" s="50"/>
      <c r="N126" s="50" t="s">
        <v>38</v>
      </c>
      <c r="O126" s="51">
        <v>212.07</v>
      </c>
      <c r="P126" s="51">
        <v>219.78</v>
      </c>
      <c r="Q126" s="51">
        <v>255.22</v>
      </c>
      <c r="R126" s="51">
        <v>294.92</v>
      </c>
      <c r="S126" s="51">
        <v>380.66</v>
      </c>
      <c r="T126" s="51">
        <v>418.74</v>
      </c>
      <c r="U126" s="51">
        <v>506.63</v>
      </c>
      <c r="W126" s="46" t="s">
        <v>837</v>
      </c>
      <c r="X126" s="50" t="s">
        <v>51</v>
      </c>
      <c r="Y126" s="50" t="s">
        <v>38</v>
      </c>
      <c r="Z126" s="50"/>
      <c r="AA126" s="50"/>
      <c r="AB126" s="50"/>
      <c r="AC126" s="50"/>
      <c r="AD126" s="50"/>
      <c r="AE126" s="50"/>
      <c r="AF126" s="50"/>
      <c r="AG126" s="50"/>
      <c r="AH126" s="51">
        <v>169.71</v>
      </c>
      <c r="AI126" s="51">
        <v>202.18</v>
      </c>
      <c r="AJ126" s="51">
        <v>224.64</v>
      </c>
      <c r="AK126" s="51">
        <v>235.91</v>
      </c>
      <c r="AL126" s="51">
        <v>304.52999999999997</v>
      </c>
      <c r="AM126" s="51">
        <v>335.03</v>
      </c>
      <c r="AN126" s="51">
        <v>405.36</v>
      </c>
      <c r="CB126" s="46" t="s">
        <v>838</v>
      </c>
      <c r="CC126" s="50" t="s">
        <v>49</v>
      </c>
      <c r="CD126" s="50" t="s">
        <v>44</v>
      </c>
      <c r="CE126" s="50"/>
      <c r="CF126" s="50"/>
      <c r="CG126" s="51">
        <v>50.7</v>
      </c>
      <c r="CI126" s="46" t="s">
        <v>839</v>
      </c>
      <c r="CJ126" s="50" t="s">
        <v>51</v>
      </c>
      <c r="CK126" s="50" t="s">
        <v>38</v>
      </c>
      <c r="CL126" s="50"/>
      <c r="CM126" s="50"/>
      <c r="CN126" s="51">
        <v>33.800000000000004</v>
      </c>
      <c r="CP126" s="46" t="s">
        <v>840</v>
      </c>
      <c r="CQ126" s="50" t="s">
        <v>49</v>
      </c>
      <c r="CR126" s="50" t="s">
        <v>44</v>
      </c>
      <c r="CS126" s="50"/>
      <c r="CT126" s="50"/>
      <c r="CU126" s="51">
        <v>38.1</v>
      </c>
      <c r="CW126" s="46"/>
      <c r="CX126" s="50"/>
      <c r="CY126" s="50"/>
      <c r="CZ126" s="50"/>
      <c r="DA126" s="50"/>
      <c r="DB126" s="50"/>
      <c r="DC126" s="50"/>
      <c r="DD126" s="50"/>
      <c r="DE126" s="50"/>
      <c r="DF126" s="51"/>
      <c r="DG126" s="51"/>
      <c r="DH126" s="51"/>
      <c r="DI126" s="51"/>
      <c r="DJ126" s="51"/>
      <c r="DK126" s="51"/>
      <c r="DL126" s="51"/>
    </row>
    <row r="127" spans="3:116" x14ac:dyDescent="0.25">
      <c r="C127" s="46" t="s">
        <v>841</v>
      </c>
      <c r="D127" s="50" t="s">
        <v>51</v>
      </c>
      <c r="E127" s="50"/>
      <c r="F127" s="50"/>
      <c r="G127" s="50"/>
      <c r="H127" s="50"/>
      <c r="I127" s="50"/>
      <c r="J127" s="50"/>
      <c r="K127" s="50"/>
      <c r="L127" s="50"/>
      <c r="M127" s="50"/>
      <c r="N127" s="50" t="s">
        <v>42</v>
      </c>
      <c r="O127" s="51">
        <v>223.02</v>
      </c>
      <c r="P127" s="51">
        <v>231.06</v>
      </c>
      <c r="Q127" s="51">
        <v>268.42</v>
      </c>
      <c r="R127" s="51">
        <v>310.14999999999998</v>
      </c>
      <c r="S127" s="51">
        <v>400.19</v>
      </c>
      <c r="T127" s="51">
        <v>440.29</v>
      </c>
      <c r="U127" s="51">
        <v>532.76</v>
      </c>
      <c r="W127" s="46" t="s">
        <v>842</v>
      </c>
      <c r="X127" s="50" t="s">
        <v>51</v>
      </c>
      <c r="Y127" s="50" t="s">
        <v>42</v>
      </c>
      <c r="Z127" s="50"/>
      <c r="AA127" s="50"/>
      <c r="AB127" s="50"/>
      <c r="AC127" s="50"/>
      <c r="AD127" s="50"/>
      <c r="AE127" s="50"/>
      <c r="AF127" s="50"/>
      <c r="AG127" s="50"/>
      <c r="AH127" s="51">
        <v>178.42</v>
      </c>
      <c r="AI127" s="51">
        <v>212.64</v>
      </c>
      <c r="AJ127" s="51">
        <v>236.22</v>
      </c>
      <c r="AK127" s="51">
        <v>248.08</v>
      </c>
      <c r="AL127" s="51">
        <v>320.2</v>
      </c>
      <c r="AM127" s="51">
        <v>352.32</v>
      </c>
      <c r="AN127" s="51">
        <v>426.24</v>
      </c>
      <c r="CB127" s="46" t="s">
        <v>843</v>
      </c>
      <c r="CC127" s="50" t="s">
        <v>49</v>
      </c>
      <c r="CD127" s="50" t="s">
        <v>46</v>
      </c>
      <c r="CE127" s="50"/>
      <c r="CF127" s="50"/>
      <c r="CG127" s="51">
        <v>54.2</v>
      </c>
      <c r="CI127" s="46" t="s">
        <v>844</v>
      </c>
      <c r="CJ127" s="50" t="s">
        <v>51</v>
      </c>
      <c r="CK127" s="50" t="s">
        <v>42</v>
      </c>
      <c r="CL127" s="50"/>
      <c r="CM127" s="50"/>
      <c r="CN127" s="51">
        <v>36.700000000000003</v>
      </c>
      <c r="CP127" s="46" t="s">
        <v>845</v>
      </c>
      <c r="CQ127" s="50" t="s">
        <v>49</v>
      </c>
      <c r="CR127" s="50" t="s">
        <v>46</v>
      </c>
      <c r="CS127" s="50"/>
      <c r="CT127" s="50"/>
      <c r="CU127" s="51">
        <v>41</v>
      </c>
      <c r="CW127" s="46"/>
      <c r="CX127" s="50"/>
      <c r="CY127" s="50"/>
      <c r="CZ127" s="50"/>
      <c r="DA127" s="50"/>
      <c r="DB127" s="50"/>
      <c r="DC127" s="50"/>
      <c r="DD127" s="50"/>
      <c r="DE127" s="50"/>
      <c r="DF127" s="51"/>
      <c r="DG127" s="51"/>
      <c r="DH127" s="51"/>
      <c r="DI127" s="51"/>
      <c r="DJ127" s="51"/>
      <c r="DK127" s="51"/>
      <c r="DL127" s="51"/>
    </row>
    <row r="128" spans="3:116" x14ac:dyDescent="0.25">
      <c r="C128" s="46" t="s">
        <v>846</v>
      </c>
      <c r="D128" s="50" t="s">
        <v>51</v>
      </c>
      <c r="E128" s="50"/>
      <c r="F128" s="50"/>
      <c r="G128" s="50"/>
      <c r="H128" s="50"/>
      <c r="I128" s="50"/>
      <c r="J128" s="50"/>
      <c r="K128" s="50"/>
      <c r="L128" s="50"/>
      <c r="M128" s="50"/>
      <c r="N128" s="50" t="s">
        <v>44</v>
      </c>
      <c r="O128" s="51">
        <v>233.94</v>
      </c>
      <c r="P128" s="51">
        <v>242.47</v>
      </c>
      <c r="Q128" s="51">
        <v>281.54000000000002</v>
      </c>
      <c r="R128" s="51">
        <v>325.24</v>
      </c>
      <c r="S128" s="51">
        <v>419.77</v>
      </c>
      <c r="T128" s="51">
        <v>461.98</v>
      </c>
      <c r="U128" s="51">
        <v>558.9</v>
      </c>
      <c r="W128" s="46" t="s">
        <v>847</v>
      </c>
      <c r="X128" s="50" t="s">
        <v>51</v>
      </c>
      <c r="Y128" s="50" t="s">
        <v>44</v>
      </c>
      <c r="Z128" s="50"/>
      <c r="AA128" s="50"/>
      <c r="AB128" s="50"/>
      <c r="AC128" s="50"/>
      <c r="AD128" s="50"/>
      <c r="AE128" s="50"/>
      <c r="AF128" s="50"/>
      <c r="AG128" s="50"/>
      <c r="AH128" s="51">
        <v>187.19</v>
      </c>
      <c r="AI128" s="51">
        <v>223.11</v>
      </c>
      <c r="AJ128" s="51">
        <v>247.81</v>
      </c>
      <c r="AK128" s="51">
        <v>260.25</v>
      </c>
      <c r="AL128" s="51">
        <v>335.88</v>
      </c>
      <c r="AM128" s="51">
        <v>369.52</v>
      </c>
      <c r="AN128" s="51">
        <v>447.13</v>
      </c>
      <c r="CB128" s="46" t="s">
        <v>848</v>
      </c>
      <c r="CC128" s="50" t="s">
        <v>49</v>
      </c>
      <c r="CD128" s="50" t="s">
        <v>48</v>
      </c>
      <c r="CE128" s="50"/>
      <c r="CF128" s="50"/>
      <c r="CG128" s="51">
        <v>57.7</v>
      </c>
      <c r="CI128" s="46" t="s">
        <v>849</v>
      </c>
      <c r="CJ128" s="50" t="s">
        <v>51</v>
      </c>
      <c r="CK128" s="50" t="s">
        <v>44</v>
      </c>
      <c r="CL128" s="50"/>
      <c r="CM128" s="50"/>
      <c r="CN128" s="51">
        <v>39.800000000000004</v>
      </c>
      <c r="CP128" s="46" t="s">
        <v>850</v>
      </c>
      <c r="CQ128" s="50" t="s">
        <v>49</v>
      </c>
      <c r="CR128" s="50" t="s">
        <v>48</v>
      </c>
      <c r="CS128" s="50"/>
      <c r="CT128" s="50"/>
      <c r="CU128" s="51">
        <v>43.900000000000006</v>
      </c>
      <c r="CW128" s="46"/>
      <c r="CX128" s="50"/>
      <c r="CY128" s="50"/>
      <c r="CZ128" s="50"/>
      <c r="DA128" s="50"/>
      <c r="DB128" s="50"/>
      <c r="DC128" s="50"/>
      <c r="DD128" s="50"/>
      <c r="DE128" s="50"/>
      <c r="DF128" s="51"/>
      <c r="DG128" s="51"/>
      <c r="DH128" s="51"/>
      <c r="DI128" s="51"/>
      <c r="DJ128" s="51"/>
      <c r="DK128" s="51"/>
      <c r="DL128" s="51"/>
    </row>
    <row r="129" spans="3:116" x14ac:dyDescent="0.25">
      <c r="C129" s="46" t="s">
        <v>851</v>
      </c>
      <c r="D129" s="50" t="s">
        <v>51</v>
      </c>
      <c r="E129" s="50"/>
      <c r="F129" s="50"/>
      <c r="G129" s="50"/>
      <c r="H129" s="50"/>
      <c r="I129" s="50"/>
      <c r="J129" s="50"/>
      <c r="K129" s="50"/>
      <c r="L129" s="50"/>
      <c r="M129" s="50"/>
      <c r="N129" s="50" t="s">
        <v>46</v>
      </c>
      <c r="O129" s="51">
        <v>244.94</v>
      </c>
      <c r="P129" s="51">
        <v>253.88</v>
      </c>
      <c r="Q129" s="51">
        <v>294.83</v>
      </c>
      <c r="R129" s="51">
        <v>340.64</v>
      </c>
      <c r="S129" s="51">
        <v>439.54</v>
      </c>
      <c r="T129" s="51">
        <v>483.73</v>
      </c>
      <c r="U129" s="51">
        <v>585.22</v>
      </c>
      <c r="W129" s="46" t="s">
        <v>852</v>
      </c>
      <c r="X129" s="50" t="s">
        <v>51</v>
      </c>
      <c r="Y129" s="50" t="s">
        <v>46</v>
      </c>
      <c r="Z129" s="50"/>
      <c r="AA129" s="50"/>
      <c r="AB129" s="50"/>
      <c r="AC129" s="50"/>
      <c r="AD129" s="50"/>
      <c r="AE129" s="50"/>
      <c r="AF129" s="50"/>
      <c r="AG129" s="50"/>
      <c r="AH129" s="51">
        <v>196.03</v>
      </c>
      <c r="AI129" s="51">
        <v>233.53</v>
      </c>
      <c r="AJ129" s="51">
        <v>259.39</v>
      </c>
      <c r="AK129" s="51">
        <v>272.51</v>
      </c>
      <c r="AL129" s="51">
        <v>351.65</v>
      </c>
      <c r="AM129" s="51">
        <v>386.99</v>
      </c>
      <c r="AN129" s="51">
        <v>468.14</v>
      </c>
      <c r="CB129" s="46" t="s">
        <v>853</v>
      </c>
      <c r="CC129" s="50" t="s">
        <v>49</v>
      </c>
      <c r="CD129" s="50" t="s">
        <v>50</v>
      </c>
      <c r="CE129" s="50"/>
      <c r="CF129" s="50"/>
      <c r="CG129" s="51">
        <v>61.2</v>
      </c>
      <c r="CI129" s="46" t="s">
        <v>854</v>
      </c>
      <c r="CJ129" s="50" t="s">
        <v>51</v>
      </c>
      <c r="CK129" s="50" t="s">
        <v>46</v>
      </c>
      <c r="CL129" s="50"/>
      <c r="CM129" s="50"/>
      <c r="CN129" s="51">
        <v>42.800000000000004</v>
      </c>
      <c r="CP129" s="46" t="s">
        <v>855</v>
      </c>
      <c r="CQ129" s="50" t="s">
        <v>49</v>
      </c>
      <c r="CR129" s="50" t="s">
        <v>50</v>
      </c>
      <c r="CS129" s="50"/>
      <c r="CT129" s="50"/>
      <c r="CU129" s="51">
        <v>46.800000000000004</v>
      </c>
      <c r="CW129" s="46"/>
      <c r="CX129" s="50"/>
      <c r="CY129" s="50"/>
      <c r="CZ129" s="50"/>
      <c r="DA129" s="50"/>
      <c r="DB129" s="50"/>
      <c r="DC129" s="50"/>
      <c r="DD129" s="50"/>
      <c r="DE129" s="50"/>
      <c r="DF129" s="51"/>
      <c r="DG129" s="51"/>
      <c r="DH129" s="51"/>
      <c r="DI129" s="51"/>
      <c r="DJ129" s="51"/>
      <c r="DK129" s="51"/>
      <c r="DL129" s="51"/>
    </row>
    <row r="130" spans="3:116" x14ac:dyDescent="0.25">
      <c r="C130" s="46" t="s">
        <v>856</v>
      </c>
      <c r="D130" s="50" t="s">
        <v>51</v>
      </c>
      <c r="E130" s="50"/>
      <c r="F130" s="50"/>
      <c r="G130" s="50"/>
      <c r="H130" s="50"/>
      <c r="I130" s="50"/>
      <c r="J130" s="50"/>
      <c r="K130" s="50"/>
      <c r="L130" s="50"/>
      <c r="M130" s="50"/>
      <c r="N130" s="50" t="s">
        <v>48</v>
      </c>
      <c r="O130" s="51">
        <v>255.89</v>
      </c>
      <c r="P130" s="51">
        <v>265.19</v>
      </c>
      <c r="Q130" s="51">
        <v>307.95</v>
      </c>
      <c r="R130" s="51">
        <v>355.82</v>
      </c>
      <c r="S130" s="51">
        <v>459.2</v>
      </c>
      <c r="T130" s="51">
        <v>505.28</v>
      </c>
      <c r="U130" s="51">
        <v>611.30999999999995</v>
      </c>
      <c r="W130" s="46" t="s">
        <v>857</v>
      </c>
      <c r="X130" s="50" t="s">
        <v>51</v>
      </c>
      <c r="Y130" s="50" t="s">
        <v>48</v>
      </c>
      <c r="Z130" s="50"/>
      <c r="AA130" s="50"/>
      <c r="AB130" s="50"/>
      <c r="AC130" s="50"/>
      <c r="AD130" s="50"/>
      <c r="AE130" s="50"/>
      <c r="AF130" s="50"/>
      <c r="AG130" s="50"/>
      <c r="AH130" s="51">
        <v>204.74</v>
      </c>
      <c r="AI130" s="51">
        <v>243.99</v>
      </c>
      <c r="AJ130" s="51">
        <v>270.99</v>
      </c>
      <c r="AK130" s="51">
        <v>284.68</v>
      </c>
      <c r="AL130" s="51">
        <v>367.32</v>
      </c>
      <c r="AM130" s="51">
        <v>404.19</v>
      </c>
      <c r="AN130" s="51">
        <v>489.06</v>
      </c>
      <c r="CB130" s="46" t="s">
        <v>858</v>
      </c>
      <c r="CC130" s="50" t="s">
        <v>49</v>
      </c>
      <c r="CD130" s="50" t="s">
        <v>52</v>
      </c>
      <c r="CE130" s="50"/>
      <c r="CF130" s="50"/>
      <c r="CG130" s="51">
        <v>64.7</v>
      </c>
      <c r="CI130" s="46" t="s">
        <v>859</v>
      </c>
      <c r="CJ130" s="50" t="s">
        <v>51</v>
      </c>
      <c r="CK130" s="50" t="s">
        <v>48</v>
      </c>
      <c r="CL130" s="50"/>
      <c r="CM130" s="50"/>
      <c r="CN130" s="51">
        <v>45.900000000000006</v>
      </c>
      <c r="CP130" s="46" t="s">
        <v>860</v>
      </c>
      <c r="CQ130" s="50" t="s">
        <v>49</v>
      </c>
      <c r="CR130" s="50" t="s">
        <v>52</v>
      </c>
      <c r="CS130" s="50"/>
      <c r="CT130" s="50"/>
      <c r="CU130" s="51">
        <v>49.7</v>
      </c>
      <c r="CW130" s="46"/>
      <c r="CX130" s="50"/>
      <c r="CY130" s="50"/>
      <c r="CZ130" s="50"/>
      <c r="DA130" s="50"/>
      <c r="DB130" s="50"/>
      <c r="DC130" s="50"/>
      <c r="DD130" s="50"/>
      <c r="DE130" s="50"/>
      <c r="DF130" s="51"/>
      <c r="DG130" s="51"/>
      <c r="DH130" s="51"/>
      <c r="DI130" s="51"/>
      <c r="DJ130" s="51"/>
      <c r="DK130" s="51"/>
      <c r="DL130" s="51"/>
    </row>
    <row r="131" spans="3:116" x14ac:dyDescent="0.25">
      <c r="C131" s="46" t="s">
        <v>861</v>
      </c>
      <c r="D131" s="50" t="s">
        <v>51</v>
      </c>
      <c r="E131" s="50"/>
      <c r="F131" s="50"/>
      <c r="G131" s="50"/>
      <c r="H131" s="50"/>
      <c r="I131" s="50"/>
      <c r="J131" s="50"/>
      <c r="K131" s="50"/>
      <c r="L131" s="50"/>
      <c r="M131" s="50"/>
      <c r="N131" s="50" t="s">
        <v>50</v>
      </c>
      <c r="O131" s="51">
        <v>276.77999999999997</v>
      </c>
      <c r="P131" s="51">
        <v>289.89</v>
      </c>
      <c r="Q131" s="51">
        <v>334.53</v>
      </c>
      <c r="R131" s="51">
        <v>384.34</v>
      </c>
      <c r="S131" s="51">
        <v>496.26</v>
      </c>
      <c r="T131" s="51">
        <v>546.15</v>
      </c>
      <c r="U131" s="51">
        <v>660.76</v>
      </c>
      <c r="W131" s="46" t="s">
        <v>862</v>
      </c>
      <c r="X131" s="50" t="s">
        <v>51</v>
      </c>
      <c r="Y131" s="50" t="s">
        <v>50</v>
      </c>
      <c r="Z131" s="50"/>
      <c r="AA131" s="50"/>
      <c r="AB131" s="50"/>
      <c r="AC131" s="50"/>
      <c r="AD131" s="50"/>
      <c r="AE131" s="50"/>
      <c r="AF131" s="50"/>
      <c r="AG131" s="50"/>
      <c r="AH131" s="51">
        <v>219.97</v>
      </c>
      <c r="AI131" s="51">
        <v>262.05</v>
      </c>
      <c r="AJ131" s="51">
        <v>290.93</v>
      </c>
      <c r="AK131" s="51">
        <v>306.51</v>
      </c>
      <c r="AL131" s="51">
        <v>393.95</v>
      </c>
      <c r="AM131" s="51">
        <v>433.64</v>
      </c>
      <c r="AN131" s="51">
        <v>525.13</v>
      </c>
      <c r="CB131" s="46" t="s">
        <v>863</v>
      </c>
      <c r="CC131" s="50" t="s">
        <v>49</v>
      </c>
      <c r="CD131" s="50" t="s">
        <v>54</v>
      </c>
      <c r="CE131" s="50"/>
      <c r="CF131" s="50"/>
      <c r="CG131" s="51">
        <v>3.5</v>
      </c>
      <c r="CI131" s="46" t="s">
        <v>864</v>
      </c>
      <c r="CJ131" s="50" t="s">
        <v>51</v>
      </c>
      <c r="CK131" s="50" t="s">
        <v>50</v>
      </c>
      <c r="CL131" s="50"/>
      <c r="CM131" s="50"/>
      <c r="CN131" s="51">
        <v>48.800000000000004</v>
      </c>
      <c r="CP131" s="46" t="s">
        <v>865</v>
      </c>
      <c r="CQ131" s="50" t="s">
        <v>49</v>
      </c>
      <c r="CR131" s="50" t="s">
        <v>54</v>
      </c>
      <c r="CS131" s="50"/>
      <c r="CT131" s="50"/>
      <c r="CU131" s="51">
        <v>2.9000000000000004</v>
      </c>
      <c r="CW131" s="46"/>
      <c r="CX131" s="50"/>
      <c r="CY131" s="50"/>
      <c r="CZ131" s="50"/>
      <c r="DA131" s="50"/>
      <c r="DB131" s="50"/>
      <c r="DC131" s="50"/>
      <c r="DD131" s="50"/>
      <c r="DE131" s="50"/>
      <c r="DF131" s="51"/>
      <c r="DG131" s="51"/>
      <c r="DH131" s="51"/>
      <c r="DI131" s="51"/>
      <c r="DJ131" s="51"/>
      <c r="DK131" s="51"/>
      <c r="DL131" s="51"/>
    </row>
    <row r="132" spans="3:116" x14ac:dyDescent="0.25">
      <c r="C132" s="46" t="s">
        <v>866</v>
      </c>
      <c r="D132" s="50" t="s">
        <v>51</v>
      </c>
      <c r="E132" s="50"/>
      <c r="F132" s="50"/>
      <c r="G132" s="50"/>
      <c r="H132" s="50"/>
      <c r="I132" s="50"/>
      <c r="J132" s="50"/>
      <c r="K132" s="50"/>
      <c r="L132" s="50"/>
      <c r="M132" s="50"/>
      <c r="N132" s="50" t="s">
        <v>52</v>
      </c>
      <c r="O132" s="51">
        <v>297.66000000000003</v>
      </c>
      <c r="P132" s="51">
        <v>314.58999999999997</v>
      </c>
      <c r="Q132" s="51">
        <v>361.17</v>
      </c>
      <c r="R132" s="51">
        <v>412.85</v>
      </c>
      <c r="S132" s="51">
        <v>533.30999999999995</v>
      </c>
      <c r="T132" s="51">
        <v>587.02</v>
      </c>
      <c r="U132" s="51">
        <v>710.16</v>
      </c>
      <c r="W132" s="46" t="s">
        <v>867</v>
      </c>
      <c r="X132" s="50" t="s">
        <v>51</v>
      </c>
      <c r="Y132" s="50" t="s">
        <v>52</v>
      </c>
      <c r="Z132" s="50"/>
      <c r="AA132" s="50"/>
      <c r="AB132" s="50"/>
      <c r="AC132" s="50"/>
      <c r="AD132" s="50"/>
      <c r="AE132" s="50"/>
      <c r="AF132" s="50"/>
      <c r="AG132" s="50"/>
      <c r="AH132" s="51">
        <v>235.14</v>
      </c>
      <c r="AI132" s="51">
        <v>280.10000000000002</v>
      </c>
      <c r="AJ132" s="51">
        <v>310.91000000000003</v>
      </c>
      <c r="AK132" s="51">
        <v>328.38</v>
      </c>
      <c r="AL132" s="51">
        <v>420.54</v>
      </c>
      <c r="AM132" s="51">
        <v>463.11</v>
      </c>
      <c r="AN132" s="51">
        <v>561.24</v>
      </c>
      <c r="CB132" s="46" t="s">
        <v>201</v>
      </c>
      <c r="CC132" s="43"/>
      <c r="CD132" s="43" t="s">
        <v>12</v>
      </c>
      <c r="CE132" s="43"/>
      <c r="CF132" s="43"/>
      <c r="CG132" s="49" t="s">
        <v>20</v>
      </c>
      <c r="CI132" s="46" t="s">
        <v>868</v>
      </c>
      <c r="CJ132" s="50" t="s">
        <v>51</v>
      </c>
      <c r="CK132" s="50" t="s">
        <v>52</v>
      </c>
      <c r="CL132" s="50"/>
      <c r="CM132" s="50"/>
      <c r="CN132" s="51">
        <v>51.900000000000006</v>
      </c>
      <c r="CP132" s="46" t="s">
        <v>203</v>
      </c>
      <c r="CQ132" s="43"/>
      <c r="CR132" s="43" t="s">
        <v>12</v>
      </c>
      <c r="CS132" s="43"/>
      <c r="CT132" s="43"/>
      <c r="CU132" s="49" t="s">
        <v>20</v>
      </c>
      <c r="CW132" s="46"/>
      <c r="CX132" s="50"/>
      <c r="CY132" s="50"/>
      <c r="CZ132" s="50"/>
      <c r="DA132" s="50"/>
      <c r="DB132" s="50"/>
      <c r="DC132" s="50"/>
      <c r="DD132" s="50"/>
      <c r="DE132" s="50"/>
      <c r="DF132" s="51"/>
      <c r="DG132" s="51"/>
      <c r="DH132" s="51"/>
      <c r="DI132" s="51"/>
      <c r="DJ132" s="51"/>
      <c r="DK132" s="51"/>
      <c r="DL132" s="51"/>
    </row>
    <row r="133" spans="3:116" x14ac:dyDescent="0.25">
      <c r="C133" s="46" t="s">
        <v>869</v>
      </c>
      <c r="D133" s="50" t="s">
        <v>51</v>
      </c>
      <c r="E133" s="50"/>
      <c r="F133" s="50"/>
      <c r="G133" s="50"/>
      <c r="H133" s="50"/>
      <c r="I133" s="50"/>
      <c r="J133" s="50"/>
      <c r="K133" s="50"/>
      <c r="L133" s="50"/>
      <c r="M133" s="50"/>
      <c r="N133" s="50" t="s">
        <v>54</v>
      </c>
      <c r="O133" s="51">
        <v>20.88</v>
      </c>
      <c r="P133" s="51">
        <v>24.7</v>
      </c>
      <c r="Q133" s="51">
        <v>26.59</v>
      </c>
      <c r="R133" s="51">
        <v>28.52</v>
      </c>
      <c r="S133" s="51">
        <v>37.049999999999997</v>
      </c>
      <c r="T133" s="51">
        <v>40.869999999999997</v>
      </c>
      <c r="U133" s="51">
        <v>49.4</v>
      </c>
      <c r="W133" s="46" t="s">
        <v>870</v>
      </c>
      <c r="X133" s="50" t="s">
        <v>51</v>
      </c>
      <c r="Y133" s="50" t="s">
        <v>54</v>
      </c>
      <c r="Z133" s="50"/>
      <c r="AA133" s="50"/>
      <c r="AB133" s="50"/>
      <c r="AC133" s="50"/>
      <c r="AD133" s="50"/>
      <c r="AE133" s="50"/>
      <c r="AF133" s="50"/>
      <c r="AG133" s="50"/>
      <c r="AH133" s="51">
        <v>15.22</v>
      </c>
      <c r="AI133" s="51">
        <v>18.05</v>
      </c>
      <c r="AJ133" s="51">
        <v>19.940000000000001</v>
      </c>
      <c r="AK133" s="51">
        <v>21.87</v>
      </c>
      <c r="AL133" s="51">
        <v>26.59</v>
      </c>
      <c r="AM133" s="51">
        <v>29.46</v>
      </c>
      <c r="AN133" s="51">
        <v>36.11</v>
      </c>
      <c r="CB133" s="46" t="s">
        <v>871</v>
      </c>
      <c r="CC133" s="50" t="s">
        <v>51</v>
      </c>
      <c r="CD133" s="50" t="s">
        <v>24</v>
      </c>
      <c r="CE133" s="50"/>
      <c r="CF133" s="50"/>
      <c r="CG133" s="51">
        <v>31.400000000000002</v>
      </c>
      <c r="CI133" s="46" t="s">
        <v>872</v>
      </c>
      <c r="CJ133" s="50" t="s">
        <v>51</v>
      </c>
      <c r="CK133" s="50" t="s">
        <v>54</v>
      </c>
      <c r="CL133" s="50"/>
      <c r="CM133" s="50"/>
      <c r="CN133" s="51">
        <v>3</v>
      </c>
      <c r="CP133" s="46" t="s">
        <v>873</v>
      </c>
      <c r="CQ133" s="50" t="s">
        <v>51</v>
      </c>
      <c r="CR133" s="50" t="s">
        <v>25</v>
      </c>
      <c r="CS133" s="50"/>
      <c r="CT133" s="50"/>
      <c r="CU133" s="51">
        <v>15.8</v>
      </c>
      <c r="CW133" s="46"/>
      <c r="CX133" s="50"/>
      <c r="CY133" s="50"/>
      <c r="CZ133" s="50"/>
      <c r="DA133" s="50"/>
      <c r="DB133" s="50"/>
      <c r="DC133" s="50"/>
      <c r="DD133" s="50"/>
      <c r="DE133" s="50"/>
      <c r="DF133" s="51"/>
      <c r="DG133" s="51"/>
      <c r="DH133" s="51"/>
      <c r="DI133" s="51"/>
      <c r="DJ133" s="51"/>
      <c r="DK133" s="51"/>
      <c r="DL133" s="51"/>
    </row>
    <row r="134" spans="3:116" x14ac:dyDescent="0.25">
      <c r="C134" s="46" t="s">
        <v>191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 t="s">
        <v>12</v>
      </c>
      <c r="O134" s="49" t="s">
        <v>13</v>
      </c>
      <c r="P134" s="49" t="s">
        <v>14</v>
      </c>
      <c r="Q134" s="49" t="s">
        <v>15</v>
      </c>
      <c r="R134" s="49" t="s">
        <v>16</v>
      </c>
      <c r="S134" s="49" t="s">
        <v>17</v>
      </c>
      <c r="T134" s="49" t="s">
        <v>18</v>
      </c>
      <c r="U134" s="49" t="s">
        <v>19</v>
      </c>
      <c r="W134" s="46" t="s">
        <v>192</v>
      </c>
      <c r="X134" s="43"/>
      <c r="Y134" s="43" t="s">
        <v>12</v>
      </c>
      <c r="Z134" s="43"/>
      <c r="AA134" s="43"/>
      <c r="AB134" s="43"/>
      <c r="AC134" s="43"/>
      <c r="AD134" s="43"/>
      <c r="AE134" s="43"/>
      <c r="AF134" s="43"/>
      <c r="AG134" s="43"/>
      <c r="AH134" s="49" t="s">
        <v>13</v>
      </c>
      <c r="AI134" s="49" t="s">
        <v>14</v>
      </c>
      <c r="AJ134" s="49" t="s">
        <v>15</v>
      </c>
      <c r="AK134" s="49" t="s">
        <v>16</v>
      </c>
      <c r="AL134" s="49" t="s">
        <v>17</v>
      </c>
      <c r="AM134" s="49" t="s">
        <v>18</v>
      </c>
      <c r="AN134" s="49" t="s">
        <v>19</v>
      </c>
      <c r="CB134" s="46" t="s">
        <v>874</v>
      </c>
      <c r="CC134" s="50" t="s">
        <v>51</v>
      </c>
      <c r="CD134" s="50" t="s">
        <v>30</v>
      </c>
      <c r="CE134" s="50"/>
      <c r="CF134" s="50"/>
      <c r="CG134" s="51">
        <v>32.800000000000004</v>
      </c>
      <c r="CI134" s="46" t="s">
        <v>195</v>
      </c>
      <c r="CJ134" s="43"/>
      <c r="CK134" s="43" t="s">
        <v>12</v>
      </c>
      <c r="CL134" s="43"/>
      <c r="CM134" s="43"/>
      <c r="CN134" s="49" t="s">
        <v>20</v>
      </c>
      <c r="CP134" s="46" t="s">
        <v>875</v>
      </c>
      <c r="CQ134" s="50" t="s">
        <v>51</v>
      </c>
      <c r="CR134" s="50" t="s">
        <v>31</v>
      </c>
      <c r="CS134" s="50"/>
      <c r="CT134" s="50"/>
      <c r="CU134" s="51">
        <v>23.3</v>
      </c>
      <c r="CW134" s="46"/>
      <c r="CX134" s="43"/>
      <c r="CY134" s="43"/>
      <c r="CZ134" s="43"/>
      <c r="DA134" s="43"/>
      <c r="DB134" s="43"/>
      <c r="DC134" s="43"/>
      <c r="DD134" s="43"/>
      <c r="DE134" s="43"/>
      <c r="DF134" s="49"/>
      <c r="DG134" s="49"/>
      <c r="DH134" s="49"/>
      <c r="DI134" s="49"/>
      <c r="DJ134" s="49"/>
      <c r="DK134" s="49"/>
      <c r="DL134" s="49"/>
    </row>
    <row r="135" spans="3:116" x14ac:dyDescent="0.25">
      <c r="C135" s="46" t="s">
        <v>876</v>
      </c>
      <c r="D135" s="50" t="s">
        <v>53</v>
      </c>
      <c r="E135" s="50"/>
      <c r="F135" s="50"/>
      <c r="G135" s="50"/>
      <c r="H135" s="50"/>
      <c r="I135" s="50"/>
      <c r="J135" s="50"/>
      <c r="K135" s="50"/>
      <c r="L135" s="50"/>
      <c r="M135" s="50"/>
      <c r="N135" s="50" t="s">
        <v>22</v>
      </c>
      <c r="O135" s="51">
        <v>179.19</v>
      </c>
      <c r="P135" s="51">
        <v>185.75</v>
      </c>
      <c r="Q135" s="51">
        <v>215.7</v>
      </c>
      <c r="R135" s="51">
        <v>249.2</v>
      </c>
      <c r="S135" s="51">
        <v>321.64</v>
      </c>
      <c r="T135" s="51">
        <v>353.85</v>
      </c>
      <c r="U135" s="51">
        <v>428.13</v>
      </c>
      <c r="W135" s="46" t="s">
        <v>877</v>
      </c>
      <c r="X135" s="50" t="s">
        <v>53</v>
      </c>
      <c r="Y135" s="50" t="s">
        <v>22</v>
      </c>
      <c r="Z135" s="50"/>
      <c r="AA135" s="50"/>
      <c r="AB135" s="50"/>
      <c r="AC135" s="50"/>
      <c r="AD135" s="50"/>
      <c r="AE135" s="50"/>
      <c r="AF135" s="50"/>
      <c r="AG135" s="50"/>
      <c r="AH135" s="51">
        <v>143.4</v>
      </c>
      <c r="AI135" s="51">
        <v>170.83</v>
      </c>
      <c r="AJ135" s="51">
        <v>189.83</v>
      </c>
      <c r="AK135" s="51">
        <v>199.35</v>
      </c>
      <c r="AL135" s="51">
        <v>257.29000000000002</v>
      </c>
      <c r="AM135" s="51">
        <v>283.14999999999998</v>
      </c>
      <c r="AN135" s="51">
        <v>342.52</v>
      </c>
      <c r="CB135" s="46" t="s">
        <v>878</v>
      </c>
      <c r="CC135" s="50" t="s">
        <v>51</v>
      </c>
      <c r="CD135" s="50" t="s">
        <v>28</v>
      </c>
      <c r="CE135" s="50"/>
      <c r="CF135" s="50"/>
      <c r="CG135" s="51">
        <v>36.300000000000004</v>
      </c>
      <c r="CI135" s="46" t="s">
        <v>879</v>
      </c>
      <c r="CJ135" s="50" t="s">
        <v>53</v>
      </c>
      <c r="CK135" s="50" t="s">
        <v>22</v>
      </c>
      <c r="CL135" s="50"/>
      <c r="CM135" s="50"/>
      <c r="CN135" s="51">
        <v>24.3</v>
      </c>
      <c r="CP135" s="46" t="s">
        <v>880</v>
      </c>
      <c r="CQ135" s="50" t="s">
        <v>51</v>
      </c>
      <c r="CR135" s="50" t="s">
        <v>28</v>
      </c>
      <c r="CS135" s="50"/>
      <c r="CT135" s="50"/>
      <c r="CU135" s="51">
        <v>26.200000000000003</v>
      </c>
      <c r="CW135" s="46"/>
      <c r="CX135" s="50"/>
      <c r="CY135" s="50"/>
      <c r="CZ135" s="50"/>
      <c r="DA135" s="50"/>
      <c r="DB135" s="50"/>
      <c r="DC135" s="50"/>
      <c r="DD135" s="50"/>
      <c r="DE135" s="50"/>
      <c r="DF135" s="51"/>
      <c r="DG135" s="51"/>
      <c r="DH135" s="51"/>
      <c r="DI135" s="51"/>
      <c r="DJ135" s="51"/>
      <c r="DK135" s="51"/>
      <c r="DL135" s="51"/>
    </row>
    <row r="136" spans="3:116" x14ac:dyDescent="0.25">
      <c r="C136" s="46" t="s">
        <v>881</v>
      </c>
      <c r="D136" s="50" t="s">
        <v>53</v>
      </c>
      <c r="E136" s="50"/>
      <c r="F136" s="50"/>
      <c r="G136" s="50"/>
      <c r="H136" s="50"/>
      <c r="I136" s="50"/>
      <c r="J136" s="50"/>
      <c r="K136" s="50"/>
      <c r="L136" s="50"/>
      <c r="M136" s="50"/>
      <c r="N136" s="50" t="s">
        <v>28</v>
      </c>
      <c r="O136" s="51">
        <v>190.15</v>
      </c>
      <c r="P136" s="51">
        <v>197.06</v>
      </c>
      <c r="Q136" s="51">
        <v>228.81</v>
      </c>
      <c r="R136" s="51">
        <v>264.43</v>
      </c>
      <c r="S136" s="51">
        <v>341.18</v>
      </c>
      <c r="T136" s="51">
        <v>375.4</v>
      </c>
      <c r="U136" s="51">
        <v>454.27</v>
      </c>
      <c r="W136" s="46" t="s">
        <v>882</v>
      </c>
      <c r="X136" s="50" t="s">
        <v>53</v>
      </c>
      <c r="Y136" s="50" t="s">
        <v>28</v>
      </c>
      <c r="Z136" s="50"/>
      <c r="AA136" s="50"/>
      <c r="AB136" s="50"/>
      <c r="AC136" s="50"/>
      <c r="AD136" s="50"/>
      <c r="AE136" s="50"/>
      <c r="AF136" s="50"/>
      <c r="AG136" s="50"/>
      <c r="AH136" s="51">
        <v>152.11000000000001</v>
      </c>
      <c r="AI136" s="51">
        <v>181.3</v>
      </c>
      <c r="AJ136" s="51">
        <v>201.33</v>
      </c>
      <c r="AK136" s="51">
        <v>211.52</v>
      </c>
      <c r="AL136" s="51">
        <v>272.95999999999998</v>
      </c>
      <c r="AM136" s="51">
        <v>300.36</v>
      </c>
      <c r="AN136" s="51">
        <v>363.45</v>
      </c>
      <c r="CB136" s="46" t="s">
        <v>883</v>
      </c>
      <c r="CC136" s="50" t="s">
        <v>51</v>
      </c>
      <c r="CD136" s="50" t="s">
        <v>34</v>
      </c>
      <c r="CE136" s="50"/>
      <c r="CF136" s="50"/>
      <c r="CG136" s="51">
        <v>39.700000000000003</v>
      </c>
      <c r="CI136" s="46" t="s">
        <v>884</v>
      </c>
      <c r="CJ136" s="50" t="s">
        <v>53</v>
      </c>
      <c r="CK136" s="50" t="s">
        <v>28</v>
      </c>
      <c r="CL136" s="50"/>
      <c r="CM136" s="50"/>
      <c r="CN136" s="51">
        <v>27.3</v>
      </c>
      <c r="CP136" s="46" t="s">
        <v>885</v>
      </c>
      <c r="CQ136" s="50" t="s">
        <v>51</v>
      </c>
      <c r="CR136" s="50" t="s">
        <v>34</v>
      </c>
      <c r="CS136" s="50"/>
      <c r="CT136" s="50"/>
      <c r="CU136" s="51">
        <v>29</v>
      </c>
      <c r="CW136" s="46"/>
      <c r="CX136" s="50"/>
      <c r="CY136" s="50"/>
      <c r="CZ136" s="50"/>
      <c r="DA136" s="50"/>
      <c r="DB136" s="50"/>
      <c r="DC136" s="50"/>
      <c r="DD136" s="50"/>
      <c r="DE136" s="50"/>
      <c r="DF136" s="51"/>
      <c r="DG136" s="51"/>
      <c r="DH136" s="51"/>
      <c r="DI136" s="51"/>
      <c r="DJ136" s="51"/>
      <c r="DK136" s="51"/>
      <c r="DL136" s="51"/>
    </row>
    <row r="137" spans="3:116" x14ac:dyDescent="0.25">
      <c r="C137" s="46" t="s">
        <v>886</v>
      </c>
      <c r="D137" s="50" t="s">
        <v>53</v>
      </c>
      <c r="E137" s="50"/>
      <c r="F137" s="50"/>
      <c r="G137" s="50"/>
      <c r="H137" s="50"/>
      <c r="I137" s="50"/>
      <c r="J137" s="50"/>
      <c r="K137" s="50"/>
      <c r="L137" s="50"/>
      <c r="M137" s="50"/>
      <c r="N137" s="50" t="s">
        <v>34</v>
      </c>
      <c r="O137" s="51">
        <v>201.06</v>
      </c>
      <c r="P137" s="51">
        <v>208.38</v>
      </c>
      <c r="Q137" s="51">
        <v>242.02</v>
      </c>
      <c r="R137" s="51">
        <v>279.52</v>
      </c>
      <c r="S137" s="51">
        <v>360.76</v>
      </c>
      <c r="T137" s="51">
        <v>396.96</v>
      </c>
      <c r="U137" s="51">
        <v>480.31</v>
      </c>
      <c r="W137" s="46" t="s">
        <v>887</v>
      </c>
      <c r="X137" s="50" t="s">
        <v>53</v>
      </c>
      <c r="Y137" s="50" t="s">
        <v>34</v>
      </c>
      <c r="Z137" s="50"/>
      <c r="AA137" s="50"/>
      <c r="AB137" s="50"/>
      <c r="AC137" s="50"/>
      <c r="AD137" s="50"/>
      <c r="AE137" s="50"/>
      <c r="AF137" s="50"/>
      <c r="AG137" s="50"/>
      <c r="AH137" s="51">
        <v>160.86000000000001</v>
      </c>
      <c r="AI137" s="51">
        <v>191.72</v>
      </c>
      <c r="AJ137" s="51">
        <v>212.92</v>
      </c>
      <c r="AK137" s="51">
        <v>223.65</v>
      </c>
      <c r="AL137" s="51">
        <v>288.68</v>
      </c>
      <c r="AM137" s="51">
        <v>317.64999999999998</v>
      </c>
      <c r="AN137" s="51">
        <v>384.25</v>
      </c>
      <c r="CB137" s="46" t="s">
        <v>888</v>
      </c>
      <c r="CC137" s="50" t="s">
        <v>51</v>
      </c>
      <c r="CD137" s="50" t="s">
        <v>38</v>
      </c>
      <c r="CE137" s="50"/>
      <c r="CF137" s="50"/>
      <c r="CG137" s="51">
        <v>43.1</v>
      </c>
      <c r="CI137" s="46" t="s">
        <v>889</v>
      </c>
      <c r="CJ137" s="50" t="s">
        <v>53</v>
      </c>
      <c r="CK137" s="50" t="s">
        <v>34</v>
      </c>
      <c r="CL137" s="50"/>
      <c r="CM137" s="50"/>
      <c r="CN137" s="51">
        <v>30.3</v>
      </c>
      <c r="CP137" s="46" t="s">
        <v>890</v>
      </c>
      <c r="CQ137" s="50" t="s">
        <v>51</v>
      </c>
      <c r="CR137" s="50" t="s">
        <v>38</v>
      </c>
      <c r="CS137" s="50"/>
      <c r="CT137" s="50"/>
      <c r="CU137" s="51">
        <v>31.900000000000002</v>
      </c>
      <c r="CW137" s="46"/>
      <c r="CX137" s="50"/>
      <c r="CY137" s="50"/>
      <c r="CZ137" s="50"/>
      <c r="DA137" s="50"/>
      <c r="DB137" s="50"/>
      <c r="DC137" s="50"/>
      <c r="DD137" s="50"/>
      <c r="DE137" s="50"/>
      <c r="DF137" s="51"/>
      <c r="DG137" s="51"/>
      <c r="DH137" s="51"/>
      <c r="DI137" s="51"/>
      <c r="DJ137" s="51"/>
      <c r="DK137" s="51"/>
      <c r="DL137" s="51"/>
    </row>
    <row r="138" spans="3:116" x14ac:dyDescent="0.25">
      <c r="C138" s="46" t="s">
        <v>891</v>
      </c>
      <c r="D138" s="50" t="s">
        <v>53</v>
      </c>
      <c r="E138" s="50"/>
      <c r="F138" s="50"/>
      <c r="G138" s="50"/>
      <c r="H138" s="50"/>
      <c r="I138" s="50"/>
      <c r="J138" s="50"/>
      <c r="K138" s="50"/>
      <c r="L138" s="50"/>
      <c r="M138" s="50"/>
      <c r="N138" s="50" t="s">
        <v>38</v>
      </c>
      <c r="O138" s="51">
        <v>212.07</v>
      </c>
      <c r="P138" s="51">
        <v>219.78</v>
      </c>
      <c r="Q138" s="51">
        <v>255.22</v>
      </c>
      <c r="R138" s="51">
        <v>294.92</v>
      </c>
      <c r="S138" s="51">
        <v>380.66</v>
      </c>
      <c r="T138" s="51">
        <v>418.74</v>
      </c>
      <c r="U138" s="51">
        <v>506.63</v>
      </c>
      <c r="W138" s="46" t="s">
        <v>892</v>
      </c>
      <c r="X138" s="50" t="s">
        <v>53</v>
      </c>
      <c r="Y138" s="50" t="s">
        <v>38</v>
      </c>
      <c r="Z138" s="50"/>
      <c r="AA138" s="50"/>
      <c r="AB138" s="50"/>
      <c r="AC138" s="50"/>
      <c r="AD138" s="50"/>
      <c r="AE138" s="50"/>
      <c r="AF138" s="50"/>
      <c r="AG138" s="50"/>
      <c r="AH138" s="51">
        <v>169.71</v>
      </c>
      <c r="AI138" s="51">
        <v>202.18</v>
      </c>
      <c r="AJ138" s="51">
        <v>224.64</v>
      </c>
      <c r="AK138" s="51">
        <v>235.91</v>
      </c>
      <c r="AL138" s="51">
        <v>304.52999999999997</v>
      </c>
      <c r="AM138" s="51">
        <v>335.03</v>
      </c>
      <c r="AN138" s="51">
        <v>405.36</v>
      </c>
      <c r="CB138" s="46" t="s">
        <v>893</v>
      </c>
      <c r="CC138" s="50" t="s">
        <v>51</v>
      </c>
      <c r="CD138" s="50" t="s">
        <v>42</v>
      </c>
      <c r="CE138" s="50"/>
      <c r="CF138" s="50"/>
      <c r="CG138" s="51">
        <v>46.6</v>
      </c>
      <c r="CI138" s="46" t="s">
        <v>894</v>
      </c>
      <c r="CJ138" s="50" t="s">
        <v>53</v>
      </c>
      <c r="CK138" s="50" t="s">
        <v>38</v>
      </c>
      <c r="CL138" s="50"/>
      <c r="CM138" s="50"/>
      <c r="CN138" s="51">
        <v>33.300000000000004</v>
      </c>
      <c r="CP138" s="46" t="s">
        <v>895</v>
      </c>
      <c r="CQ138" s="50" t="s">
        <v>51</v>
      </c>
      <c r="CR138" s="50" t="s">
        <v>42</v>
      </c>
      <c r="CS138" s="50"/>
      <c r="CT138" s="50"/>
      <c r="CU138" s="51">
        <v>34.800000000000004</v>
      </c>
      <c r="CW138" s="46"/>
      <c r="CX138" s="50"/>
      <c r="CY138" s="50"/>
      <c r="CZ138" s="50"/>
      <c r="DA138" s="50"/>
      <c r="DB138" s="50"/>
      <c r="DC138" s="50"/>
      <c r="DD138" s="50"/>
      <c r="DE138" s="50"/>
      <c r="DF138" s="51"/>
      <c r="DG138" s="51"/>
      <c r="DH138" s="51"/>
      <c r="DI138" s="51"/>
      <c r="DJ138" s="51"/>
      <c r="DK138" s="51"/>
      <c r="DL138" s="51"/>
    </row>
    <row r="139" spans="3:116" x14ac:dyDescent="0.25">
      <c r="C139" s="46" t="s">
        <v>896</v>
      </c>
      <c r="D139" s="50" t="s">
        <v>53</v>
      </c>
      <c r="E139" s="50"/>
      <c r="F139" s="50"/>
      <c r="G139" s="50"/>
      <c r="H139" s="50"/>
      <c r="I139" s="50"/>
      <c r="J139" s="50"/>
      <c r="K139" s="50"/>
      <c r="L139" s="50"/>
      <c r="M139" s="50"/>
      <c r="N139" s="50" t="s">
        <v>42</v>
      </c>
      <c r="O139" s="51">
        <v>223.02</v>
      </c>
      <c r="P139" s="51">
        <v>231.06</v>
      </c>
      <c r="Q139" s="51">
        <v>268.42</v>
      </c>
      <c r="R139" s="51">
        <v>310.14999999999998</v>
      </c>
      <c r="S139" s="51">
        <v>400.19</v>
      </c>
      <c r="T139" s="51">
        <v>440.29</v>
      </c>
      <c r="U139" s="51">
        <v>532.76</v>
      </c>
      <c r="W139" s="46" t="s">
        <v>897</v>
      </c>
      <c r="X139" s="50" t="s">
        <v>53</v>
      </c>
      <c r="Y139" s="50" t="s">
        <v>42</v>
      </c>
      <c r="Z139" s="50"/>
      <c r="AA139" s="50"/>
      <c r="AB139" s="50"/>
      <c r="AC139" s="50"/>
      <c r="AD139" s="50"/>
      <c r="AE139" s="50"/>
      <c r="AF139" s="50"/>
      <c r="AG139" s="50"/>
      <c r="AH139" s="51">
        <v>178.42</v>
      </c>
      <c r="AI139" s="51">
        <v>212.64</v>
      </c>
      <c r="AJ139" s="51">
        <v>236.22</v>
      </c>
      <c r="AK139" s="51">
        <v>248.08</v>
      </c>
      <c r="AL139" s="51">
        <v>320.2</v>
      </c>
      <c r="AM139" s="51">
        <v>352.32</v>
      </c>
      <c r="AN139" s="51">
        <v>426.24</v>
      </c>
      <c r="CB139" s="46" t="s">
        <v>898</v>
      </c>
      <c r="CC139" s="50" t="s">
        <v>51</v>
      </c>
      <c r="CD139" s="50" t="s">
        <v>44</v>
      </c>
      <c r="CE139" s="50"/>
      <c r="CF139" s="50"/>
      <c r="CG139" s="51">
        <v>50.1</v>
      </c>
      <c r="CI139" s="46" t="s">
        <v>899</v>
      </c>
      <c r="CJ139" s="50" t="s">
        <v>53</v>
      </c>
      <c r="CK139" s="50" t="s">
        <v>42</v>
      </c>
      <c r="CL139" s="50"/>
      <c r="CM139" s="50"/>
      <c r="CN139" s="51">
        <v>36.300000000000004</v>
      </c>
      <c r="CP139" s="46" t="s">
        <v>900</v>
      </c>
      <c r="CQ139" s="50" t="s">
        <v>51</v>
      </c>
      <c r="CR139" s="50" t="s">
        <v>44</v>
      </c>
      <c r="CS139" s="50"/>
      <c r="CT139" s="50"/>
      <c r="CU139" s="51">
        <v>37.6</v>
      </c>
      <c r="CW139" s="46"/>
      <c r="CX139" s="50"/>
      <c r="CY139" s="50"/>
      <c r="CZ139" s="50"/>
      <c r="DA139" s="50"/>
      <c r="DB139" s="50"/>
      <c r="DC139" s="50"/>
      <c r="DD139" s="50"/>
      <c r="DE139" s="50"/>
      <c r="DF139" s="51"/>
      <c r="DG139" s="51"/>
      <c r="DH139" s="51"/>
      <c r="DI139" s="51"/>
      <c r="DJ139" s="51"/>
      <c r="DK139" s="51"/>
      <c r="DL139" s="51"/>
    </row>
    <row r="140" spans="3:116" x14ac:dyDescent="0.25">
      <c r="C140" s="46" t="s">
        <v>901</v>
      </c>
      <c r="D140" s="50" t="s">
        <v>53</v>
      </c>
      <c r="E140" s="50"/>
      <c r="F140" s="50"/>
      <c r="G140" s="50"/>
      <c r="H140" s="50"/>
      <c r="I140" s="50"/>
      <c r="J140" s="50"/>
      <c r="K140" s="50"/>
      <c r="L140" s="50"/>
      <c r="M140" s="50"/>
      <c r="N140" s="50" t="s">
        <v>44</v>
      </c>
      <c r="O140" s="51">
        <v>233.94</v>
      </c>
      <c r="P140" s="51">
        <v>242.47</v>
      </c>
      <c r="Q140" s="51">
        <v>281.54000000000002</v>
      </c>
      <c r="R140" s="51">
        <v>325.24</v>
      </c>
      <c r="S140" s="51">
        <v>419.77</v>
      </c>
      <c r="T140" s="51">
        <v>461.98</v>
      </c>
      <c r="U140" s="51">
        <v>558.9</v>
      </c>
      <c r="W140" s="46" t="s">
        <v>902</v>
      </c>
      <c r="X140" s="50" t="s">
        <v>53</v>
      </c>
      <c r="Y140" s="50" t="s">
        <v>44</v>
      </c>
      <c r="Z140" s="50"/>
      <c r="AA140" s="50"/>
      <c r="AB140" s="50"/>
      <c r="AC140" s="50"/>
      <c r="AD140" s="50"/>
      <c r="AE140" s="50"/>
      <c r="AF140" s="50"/>
      <c r="AG140" s="50"/>
      <c r="AH140" s="51">
        <v>187.19</v>
      </c>
      <c r="AI140" s="51">
        <v>223.11</v>
      </c>
      <c r="AJ140" s="51">
        <v>247.81</v>
      </c>
      <c r="AK140" s="51">
        <v>260.25</v>
      </c>
      <c r="AL140" s="51">
        <v>335.88</v>
      </c>
      <c r="AM140" s="51">
        <v>369.52</v>
      </c>
      <c r="AN140" s="51">
        <v>447.13</v>
      </c>
      <c r="CB140" s="46" t="s">
        <v>903</v>
      </c>
      <c r="CC140" s="50" t="s">
        <v>51</v>
      </c>
      <c r="CD140" s="50" t="s">
        <v>46</v>
      </c>
      <c r="CE140" s="50"/>
      <c r="CF140" s="50"/>
      <c r="CG140" s="51">
        <v>53.5</v>
      </c>
      <c r="CI140" s="46" t="s">
        <v>904</v>
      </c>
      <c r="CJ140" s="50" t="s">
        <v>53</v>
      </c>
      <c r="CK140" s="50" t="s">
        <v>44</v>
      </c>
      <c r="CL140" s="50"/>
      <c r="CM140" s="50"/>
      <c r="CN140" s="51">
        <v>39.300000000000004</v>
      </c>
      <c r="CP140" s="46" t="s">
        <v>905</v>
      </c>
      <c r="CQ140" s="50" t="s">
        <v>51</v>
      </c>
      <c r="CR140" s="50" t="s">
        <v>46</v>
      </c>
      <c r="CS140" s="50"/>
      <c r="CT140" s="50"/>
      <c r="CU140" s="51">
        <v>40.5</v>
      </c>
      <c r="CW140" s="46"/>
      <c r="CX140" s="50"/>
      <c r="CY140" s="50"/>
      <c r="CZ140" s="50"/>
      <c r="DA140" s="50"/>
      <c r="DB140" s="50"/>
      <c r="DC140" s="50"/>
      <c r="DD140" s="50"/>
      <c r="DE140" s="50"/>
      <c r="DF140" s="51"/>
      <c r="DG140" s="51"/>
      <c r="DH140" s="51"/>
      <c r="DI140" s="51"/>
      <c r="DJ140" s="51"/>
      <c r="DK140" s="51"/>
      <c r="DL140" s="51"/>
    </row>
    <row r="141" spans="3:116" x14ac:dyDescent="0.25">
      <c r="C141" s="46" t="s">
        <v>906</v>
      </c>
      <c r="D141" s="50" t="s">
        <v>53</v>
      </c>
      <c r="E141" s="50"/>
      <c r="F141" s="50"/>
      <c r="G141" s="50"/>
      <c r="H141" s="50"/>
      <c r="I141" s="50"/>
      <c r="J141" s="50"/>
      <c r="K141" s="50"/>
      <c r="L141" s="50"/>
      <c r="M141" s="50"/>
      <c r="N141" s="50" t="s">
        <v>46</v>
      </c>
      <c r="O141" s="51">
        <v>244.94</v>
      </c>
      <c r="P141" s="51">
        <v>253.88</v>
      </c>
      <c r="Q141" s="51">
        <v>294.83</v>
      </c>
      <c r="R141" s="51">
        <v>340.64</v>
      </c>
      <c r="S141" s="51">
        <v>439.54</v>
      </c>
      <c r="T141" s="51">
        <v>483.73</v>
      </c>
      <c r="U141" s="51">
        <v>585.22</v>
      </c>
      <c r="W141" s="46" t="s">
        <v>907</v>
      </c>
      <c r="X141" s="50" t="s">
        <v>53</v>
      </c>
      <c r="Y141" s="50" t="s">
        <v>46</v>
      </c>
      <c r="Z141" s="50"/>
      <c r="AA141" s="50"/>
      <c r="AB141" s="50"/>
      <c r="AC141" s="50"/>
      <c r="AD141" s="50"/>
      <c r="AE141" s="50"/>
      <c r="AF141" s="50"/>
      <c r="AG141" s="50"/>
      <c r="AH141" s="51">
        <v>196.03</v>
      </c>
      <c r="AI141" s="51">
        <v>233.53</v>
      </c>
      <c r="AJ141" s="51">
        <v>259.39</v>
      </c>
      <c r="AK141" s="51">
        <v>272.51</v>
      </c>
      <c r="AL141" s="51">
        <v>351.65</v>
      </c>
      <c r="AM141" s="51">
        <v>386.99</v>
      </c>
      <c r="AN141" s="51">
        <v>468.14</v>
      </c>
      <c r="CB141" s="46" t="s">
        <v>908</v>
      </c>
      <c r="CC141" s="50" t="s">
        <v>51</v>
      </c>
      <c r="CD141" s="50" t="s">
        <v>48</v>
      </c>
      <c r="CE141" s="50"/>
      <c r="CF141" s="50"/>
      <c r="CG141" s="51">
        <v>56.900000000000006</v>
      </c>
      <c r="CI141" s="46" t="s">
        <v>909</v>
      </c>
      <c r="CJ141" s="50" t="s">
        <v>53</v>
      </c>
      <c r="CK141" s="50" t="s">
        <v>46</v>
      </c>
      <c r="CL141" s="50"/>
      <c r="CM141" s="50"/>
      <c r="CN141" s="51">
        <v>42.300000000000004</v>
      </c>
      <c r="CP141" s="46" t="s">
        <v>910</v>
      </c>
      <c r="CQ141" s="50" t="s">
        <v>51</v>
      </c>
      <c r="CR141" s="50" t="s">
        <v>48</v>
      </c>
      <c r="CS141" s="50"/>
      <c r="CT141" s="50"/>
      <c r="CU141" s="51">
        <v>43.400000000000006</v>
      </c>
      <c r="CW141" s="46"/>
      <c r="CX141" s="50"/>
      <c r="CY141" s="50"/>
      <c r="CZ141" s="50"/>
      <c r="DA141" s="50"/>
      <c r="DB141" s="50"/>
      <c r="DC141" s="50"/>
      <c r="DD141" s="50"/>
      <c r="DE141" s="50"/>
      <c r="DF141" s="51"/>
      <c r="DG141" s="51"/>
      <c r="DH141" s="51"/>
      <c r="DI141" s="51"/>
      <c r="DJ141" s="51"/>
      <c r="DK141" s="51"/>
      <c r="DL141" s="51"/>
    </row>
    <row r="142" spans="3:116" x14ac:dyDescent="0.25">
      <c r="C142" s="46" t="s">
        <v>911</v>
      </c>
      <c r="D142" s="50" t="s">
        <v>53</v>
      </c>
      <c r="E142" s="50"/>
      <c r="F142" s="50"/>
      <c r="G142" s="50"/>
      <c r="H142" s="50"/>
      <c r="I142" s="50"/>
      <c r="J142" s="50"/>
      <c r="K142" s="50"/>
      <c r="L142" s="50"/>
      <c r="M142" s="50"/>
      <c r="N142" s="50" t="s">
        <v>48</v>
      </c>
      <c r="O142" s="51">
        <v>255.89</v>
      </c>
      <c r="P142" s="51">
        <v>265.19</v>
      </c>
      <c r="Q142" s="51">
        <v>307.95</v>
      </c>
      <c r="R142" s="51">
        <v>355.82</v>
      </c>
      <c r="S142" s="51">
        <v>459.2</v>
      </c>
      <c r="T142" s="51">
        <v>505.28</v>
      </c>
      <c r="U142" s="51">
        <v>611.30999999999995</v>
      </c>
      <c r="W142" s="46" t="s">
        <v>912</v>
      </c>
      <c r="X142" s="50" t="s">
        <v>53</v>
      </c>
      <c r="Y142" s="50" t="s">
        <v>48</v>
      </c>
      <c r="Z142" s="50"/>
      <c r="AA142" s="50"/>
      <c r="AB142" s="50"/>
      <c r="AC142" s="50"/>
      <c r="AD142" s="50"/>
      <c r="AE142" s="50"/>
      <c r="AF142" s="50"/>
      <c r="AG142" s="50"/>
      <c r="AH142" s="51">
        <v>204.74</v>
      </c>
      <c r="AI142" s="51">
        <v>243.99</v>
      </c>
      <c r="AJ142" s="51">
        <v>270.99</v>
      </c>
      <c r="AK142" s="51">
        <v>284.68</v>
      </c>
      <c r="AL142" s="51">
        <v>367.32</v>
      </c>
      <c r="AM142" s="51">
        <v>404.19</v>
      </c>
      <c r="AN142" s="51">
        <v>489.06</v>
      </c>
      <c r="CB142" s="46" t="s">
        <v>913</v>
      </c>
      <c r="CC142" s="50" t="s">
        <v>51</v>
      </c>
      <c r="CD142" s="50" t="s">
        <v>50</v>
      </c>
      <c r="CE142" s="50"/>
      <c r="CF142" s="50"/>
      <c r="CG142" s="51">
        <v>60.5</v>
      </c>
      <c r="CI142" s="46" t="s">
        <v>914</v>
      </c>
      <c r="CJ142" s="50" t="s">
        <v>53</v>
      </c>
      <c r="CK142" s="50" t="s">
        <v>48</v>
      </c>
      <c r="CL142" s="50"/>
      <c r="CM142" s="50"/>
      <c r="CN142" s="51">
        <v>45.300000000000004</v>
      </c>
      <c r="CP142" s="46" t="s">
        <v>915</v>
      </c>
      <c r="CQ142" s="50" t="s">
        <v>51</v>
      </c>
      <c r="CR142" s="50" t="s">
        <v>50</v>
      </c>
      <c r="CS142" s="50"/>
      <c r="CT142" s="50"/>
      <c r="CU142" s="51">
        <v>46.2</v>
      </c>
      <c r="CW142" s="46"/>
      <c r="CX142" s="50"/>
      <c r="CY142" s="50"/>
      <c r="CZ142" s="50"/>
      <c r="DA142" s="50"/>
      <c r="DB142" s="50"/>
      <c r="DC142" s="50"/>
      <c r="DD142" s="50"/>
      <c r="DE142" s="50"/>
      <c r="DF142" s="51"/>
      <c r="DG142" s="51"/>
      <c r="DH142" s="51"/>
      <c r="DI142" s="51"/>
      <c r="DJ142" s="51"/>
      <c r="DK142" s="51"/>
      <c r="DL142" s="51"/>
    </row>
    <row r="143" spans="3:116" x14ac:dyDescent="0.25">
      <c r="C143" s="46" t="s">
        <v>916</v>
      </c>
      <c r="D143" s="50" t="s">
        <v>53</v>
      </c>
      <c r="E143" s="50"/>
      <c r="F143" s="50"/>
      <c r="G143" s="50"/>
      <c r="H143" s="50"/>
      <c r="I143" s="50"/>
      <c r="J143" s="50"/>
      <c r="K143" s="50"/>
      <c r="L143" s="50"/>
      <c r="M143" s="50"/>
      <c r="N143" s="50" t="s">
        <v>50</v>
      </c>
      <c r="O143" s="51">
        <v>276.77999999999997</v>
      </c>
      <c r="P143" s="51">
        <v>289.89</v>
      </c>
      <c r="Q143" s="51">
        <v>334.53</v>
      </c>
      <c r="R143" s="51">
        <v>384.34</v>
      </c>
      <c r="S143" s="51">
        <v>496.26</v>
      </c>
      <c r="T143" s="51">
        <v>546.15</v>
      </c>
      <c r="U143" s="51">
        <v>660.76</v>
      </c>
      <c r="W143" s="46" t="s">
        <v>917</v>
      </c>
      <c r="X143" s="50" t="s">
        <v>53</v>
      </c>
      <c r="Y143" s="50" t="s">
        <v>50</v>
      </c>
      <c r="Z143" s="50"/>
      <c r="AA143" s="50"/>
      <c r="AB143" s="50"/>
      <c r="AC143" s="50"/>
      <c r="AD143" s="50"/>
      <c r="AE143" s="50"/>
      <c r="AF143" s="50"/>
      <c r="AG143" s="50"/>
      <c r="AH143" s="51">
        <v>219.97</v>
      </c>
      <c r="AI143" s="51">
        <v>262.05</v>
      </c>
      <c r="AJ143" s="51">
        <v>290.93</v>
      </c>
      <c r="AK143" s="51">
        <v>306.51</v>
      </c>
      <c r="AL143" s="51">
        <v>393.95</v>
      </c>
      <c r="AM143" s="51">
        <v>433.64</v>
      </c>
      <c r="AN143" s="51">
        <v>525.13</v>
      </c>
      <c r="CB143" s="46" t="s">
        <v>918</v>
      </c>
      <c r="CC143" s="50" t="s">
        <v>51</v>
      </c>
      <c r="CD143" s="50" t="s">
        <v>52</v>
      </c>
      <c r="CE143" s="50"/>
      <c r="CF143" s="50"/>
      <c r="CG143" s="51">
        <v>63.900000000000006</v>
      </c>
      <c r="CI143" s="46" t="s">
        <v>919</v>
      </c>
      <c r="CJ143" s="50" t="s">
        <v>53</v>
      </c>
      <c r="CK143" s="50" t="s">
        <v>50</v>
      </c>
      <c r="CL143" s="50"/>
      <c r="CM143" s="50"/>
      <c r="CN143" s="51">
        <v>48.2</v>
      </c>
      <c r="CP143" s="46" t="s">
        <v>920</v>
      </c>
      <c r="CQ143" s="50" t="s">
        <v>51</v>
      </c>
      <c r="CR143" s="50" t="s">
        <v>52</v>
      </c>
      <c r="CS143" s="50"/>
      <c r="CT143" s="50"/>
      <c r="CU143" s="51">
        <v>49.1</v>
      </c>
      <c r="CW143" s="46"/>
      <c r="CX143" s="50"/>
      <c r="CY143" s="50"/>
      <c r="CZ143" s="50"/>
      <c r="DA143" s="50"/>
      <c r="DB143" s="50"/>
      <c r="DC143" s="50"/>
      <c r="DD143" s="50"/>
      <c r="DE143" s="50"/>
      <c r="DF143" s="51"/>
      <c r="DG143" s="51"/>
      <c r="DH143" s="51"/>
      <c r="DI143" s="51"/>
      <c r="DJ143" s="51"/>
      <c r="DK143" s="51"/>
      <c r="DL143" s="51"/>
    </row>
    <row r="144" spans="3:116" x14ac:dyDescent="0.25">
      <c r="C144" s="46" t="s">
        <v>921</v>
      </c>
      <c r="D144" s="50" t="s">
        <v>53</v>
      </c>
      <c r="E144" s="50"/>
      <c r="F144" s="50"/>
      <c r="G144" s="50"/>
      <c r="H144" s="50"/>
      <c r="I144" s="50"/>
      <c r="J144" s="50"/>
      <c r="K144" s="50"/>
      <c r="L144" s="50"/>
      <c r="M144" s="50"/>
      <c r="N144" s="50" t="s">
        <v>52</v>
      </c>
      <c r="O144" s="51">
        <v>297.66000000000003</v>
      </c>
      <c r="P144" s="51">
        <v>314.58999999999997</v>
      </c>
      <c r="Q144" s="51">
        <v>361.17</v>
      </c>
      <c r="R144" s="51">
        <v>412.85</v>
      </c>
      <c r="S144" s="51">
        <v>533.30999999999995</v>
      </c>
      <c r="T144" s="51">
        <v>587.02</v>
      </c>
      <c r="U144" s="51">
        <v>710.16</v>
      </c>
      <c r="W144" s="46" t="s">
        <v>922</v>
      </c>
      <c r="X144" s="50" t="s">
        <v>53</v>
      </c>
      <c r="Y144" s="50" t="s">
        <v>52</v>
      </c>
      <c r="Z144" s="50"/>
      <c r="AA144" s="50"/>
      <c r="AB144" s="50"/>
      <c r="AC144" s="50"/>
      <c r="AD144" s="50"/>
      <c r="AE144" s="50"/>
      <c r="AF144" s="50"/>
      <c r="AG144" s="50"/>
      <c r="AH144" s="51">
        <v>235.14</v>
      </c>
      <c r="AI144" s="51">
        <v>280.10000000000002</v>
      </c>
      <c r="AJ144" s="51">
        <v>310.91000000000003</v>
      </c>
      <c r="AK144" s="51">
        <v>328.38</v>
      </c>
      <c r="AL144" s="51">
        <v>420.54</v>
      </c>
      <c r="AM144" s="51">
        <v>463.11</v>
      </c>
      <c r="AN144" s="51">
        <v>561.24</v>
      </c>
      <c r="CB144" s="46" t="s">
        <v>923</v>
      </c>
      <c r="CC144" s="50" t="s">
        <v>51</v>
      </c>
      <c r="CD144" s="50" t="s">
        <v>54</v>
      </c>
      <c r="CE144" s="50"/>
      <c r="CF144" s="50"/>
      <c r="CG144" s="51">
        <v>3.4000000000000004</v>
      </c>
      <c r="CI144" s="46" t="s">
        <v>924</v>
      </c>
      <c r="CJ144" s="50" t="s">
        <v>53</v>
      </c>
      <c r="CK144" s="50" t="s">
        <v>52</v>
      </c>
      <c r="CL144" s="50"/>
      <c r="CM144" s="50"/>
      <c r="CN144" s="51">
        <v>51.2</v>
      </c>
      <c r="CP144" s="46" t="s">
        <v>925</v>
      </c>
      <c r="CQ144" s="50" t="s">
        <v>51</v>
      </c>
      <c r="CR144" s="50" t="s">
        <v>54</v>
      </c>
      <c r="CS144" s="50"/>
      <c r="CT144" s="50"/>
      <c r="CU144" s="51">
        <v>2.9000000000000004</v>
      </c>
      <c r="CW144" s="46"/>
      <c r="CX144" s="50"/>
      <c r="CY144" s="50"/>
      <c r="CZ144" s="50"/>
      <c r="DA144" s="50"/>
      <c r="DB144" s="50"/>
      <c r="DC144" s="50"/>
      <c r="DD144" s="50"/>
      <c r="DE144" s="50"/>
      <c r="DF144" s="51"/>
      <c r="DG144" s="51"/>
      <c r="DH144" s="51"/>
      <c r="DI144" s="51"/>
      <c r="DJ144" s="51"/>
      <c r="DK144" s="51"/>
      <c r="DL144" s="51"/>
    </row>
    <row r="145" spans="3:116" x14ac:dyDescent="0.25">
      <c r="C145" s="46" t="s">
        <v>926</v>
      </c>
      <c r="D145" s="50" t="s">
        <v>53</v>
      </c>
      <c r="E145" s="50"/>
      <c r="F145" s="50"/>
      <c r="G145" s="50"/>
      <c r="H145" s="50"/>
      <c r="I145" s="50"/>
      <c r="J145" s="50"/>
      <c r="K145" s="50"/>
      <c r="L145" s="50"/>
      <c r="M145" s="50"/>
      <c r="N145" s="50" t="s">
        <v>54</v>
      </c>
      <c r="O145" s="51">
        <v>20.88</v>
      </c>
      <c r="P145" s="51">
        <v>24.7</v>
      </c>
      <c r="Q145" s="51">
        <v>26.59</v>
      </c>
      <c r="R145" s="51">
        <v>28.52</v>
      </c>
      <c r="S145" s="51">
        <v>37.049999999999997</v>
      </c>
      <c r="T145" s="51">
        <v>40.869999999999997</v>
      </c>
      <c r="U145" s="51">
        <v>49.4</v>
      </c>
      <c r="W145" s="46" t="s">
        <v>927</v>
      </c>
      <c r="X145" s="50" t="s">
        <v>53</v>
      </c>
      <c r="Y145" s="50" t="s">
        <v>54</v>
      </c>
      <c r="Z145" s="50"/>
      <c r="AA145" s="50"/>
      <c r="AB145" s="50"/>
      <c r="AC145" s="50"/>
      <c r="AD145" s="50"/>
      <c r="AE145" s="50"/>
      <c r="AF145" s="50"/>
      <c r="AG145" s="50"/>
      <c r="AH145" s="51">
        <v>15.22</v>
      </c>
      <c r="AI145" s="51">
        <v>18.05</v>
      </c>
      <c r="AJ145" s="51">
        <v>19.940000000000001</v>
      </c>
      <c r="AK145" s="51">
        <v>21.87</v>
      </c>
      <c r="AL145" s="51">
        <v>26.59</v>
      </c>
      <c r="AM145" s="51">
        <v>29.46</v>
      </c>
      <c r="AN145" s="51">
        <v>36.11</v>
      </c>
      <c r="CB145" s="46" t="s">
        <v>201</v>
      </c>
      <c r="CC145" s="43"/>
      <c r="CD145" s="43" t="s">
        <v>12</v>
      </c>
      <c r="CE145" s="43"/>
      <c r="CF145" s="43"/>
      <c r="CG145" s="49" t="s">
        <v>20</v>
      </c>
      <c r="CI145" s="46" t="s">
        <v>928</v>
      </c>
      <c r="CJ145" s="50" t="s">
        <v>53</v>
      </c>
      <c r="CK145" s="50" t="s">
        <v>54</v>
      </c>
      <c r="CL145" s="50"/>
      <c r="CM145" s="50"/>
      <c r="CN145" s="51">
        <v>3</v>
      </c>
      <c r="CP145" s="46" t="s">
        <v>203</v>
      </c>
      <c r="CQ145" s="43"/>
      <c r="CR145" s="43" t="s">
        <v>12</v>
      </c>
      <c r="CS145" s="43"/>
      <c r="CT145" s="43"/>
      <c r="CU145" s="49" t="s">
        <v>20</v>
      </c>
      <c r="CW145" s="46"/>
      <c r="CX145" s="50"/>
      <c r="CY145" s="50"/>
      <c r="CZ145" s="50"/>
      <c r="DA145" s="50"/>
      <c r="DB145" s="50"/>
      <c r="DC145" s="50"/>
      <c r="DD145" s="50"/>
      <c r="DE145" s="50"/>
      <c r="DF145" s="51"/>
      <c r="DG145" s="51"/>
      <c r="DH145" s="51"/>
      <c r="DI145" s="51"/>
      <c r="DJ145" s="51"/>
      <c r="DK145" s="51"/>
      <c r="DL145" s="51"/>
    </row>
    <row r="146" spans="3:116" x14ac:dyDescent="0.25">
      <c r="C146" s="46" t="s">
        <v>191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 t="s">
        <v>12</v>
      </c>
      <c r="O146" s="49" t="s">
        <v>13</v>
      </c>
      <c r="P146" s="49" t="s">
        <v>14</v>
      </c>
      <c r="Q146" s="49" t="s">
        <v>15</v>
      </c>
      <c r="R146" s="49" t="s">
        <v>16</v>
      </c>
      <c r="S146" s="49" t="s">
        <v>17</v>
      </c>
      <c r="T146" s="49" t="s">
        <v>18</v>
      </c>
      <c r="U146" s="49" t="s">
        <v>19</v>
      </c>
      <c r="W146" s="46" t="s">
        <v>192</v>
      </c>
      <c r="X146" s="43"/>
      <c r="Y146" s="43" t="s">
        <v>12</v>
      </c>
      <c r="Z146" s="43"/>
      <c r="AA146" s="43"/>
      <c r="AB146" s="43"/>
      <c r="AC146" s="43"/>
      <c r="AD146" s="43"/>
      <c r="AE146" s="43"/>
      <c r="AF146" s="43"/>
      <c r="AG146" s="43"/>
      <c r="AH146" s="49" t="s">
        <v>13</v>
      </c>
      <c r="AI146" s="49" t="s">
        <v>14</v>
      </c>
      <c r="AJ146" s="49" t="s">
        <v>15</v>
      </c>
      <c r="AK146" s="49" t="s">
        <v>16</v>
      </c>
      <c r="AL146" s="49" t="s">
        <v>17</v>
      </c>
      <c r="AM146" s="49" t="s">
        <v>18</v>
      </c>
      <c r="AN146" s="49" t="s">
        <v>19</v>
      </c>
      <c r="CB146" s="46" t="s">
        <v>929</v>
      </c>
      <c r="CC146" s="50" t="s">
        <v>53</v>
      </c>
      <c r="CD146" s="50" t="s">
        <v>24</v>
      </c>
      <c r="CE146" s="50"/>
      <c r="CF146" s="50"/>
      <c r="CG146" s="51">
        <v>31</v>
      </c>
      <c r="CI146" s="46" t="s">
        <v>195</v>
      </c>
      <c r="CJ146" s="43"/>
      <c r="CK146" s="43" t="s">
        <v>12</v>
      </c>
      <c r="CL146" s="43"/>
      <c r="CM146" s="43"/>
      <c r="CN146" s="49" t="s">
        <v>20</v>
      </c>
      <c r="CP146" s="46" t="s">
        <v>930</v>
      </c>
      <c r="CQ146" s="50" t="s">
        <v>53</v>
      </c>
      <c r="CR146" s="50" t="s">
        <v>25</v>
      </c>
      <c r="CS146" s="50"/>
      <c r="CT146" s="50"/>
      <c r="CU146" s="51">
        <v>15.600000000000001</v>
      </c>
      <c r="CW146" s="46"/>
      <c r="CX146" s="43"/>
      <c r="CY146" s="43"/>
      <c r="CZ146" s="43"/>
      <c r="DA146" s="43"/>
      <c r="DB146" s="43"/>
      <c r="DC146" s="43"/>
      <c r="DD146" s="43"/>
      <c r="DE146" s="43"/>
      <c r="DF146" s="49"/>
      <c r="DG146" s="49"/>
      <c r="DH146" s="49"/>
      <c r="DI146" s="49"/>
      <c r="DJ146" s="49"/>
      <c r="DK146" s="49"/>
      <c r="DL146" s="49"/>
    </row>
    <row r="147" spans="3:116" x14ac:dyDescent="0.25">
      <c r="C147" s="46" t="s">
        <v>931</v>
      </c>
      <c r="D147" s="50" t="s">
        <v>55</v>
      </c>
      <c r="E147" s="50"/>
      <c r="F147" s="50"/>
      <c r="G147" s="50"/>
      <c r="H147" s="50"/>
      <c r="I147" s="50"/>
      <c r="J147" s="50"/>
      <c r="K147" s="50"/>
      <c r="L147" s="50"/>
      <c r="M147" s="50"/>
      <c r="N147" s="50" t="s">
        <v>22</v>
      </c>
      <c r="O147" s="51">
        <v>179.19</v>
      </c>
      <c r="P147" s="51">
        <v>185.75</v>
      </c>
      <c r="Q147" s="51">
        <v>215.7</v>
      </c>
      <c r="R147" s="51">
        <v>249.2</v>
      </c>
      <c r="S147" s="51">
        <v>321.64</v>
      </c>
      <c r="T147" s="51">
        <v>353.85</v>
      </c>
      <c r="U147" s="51">
        <v>428.13</v>
      </c>
      <c r="W147" s="46" t="s">
        <v>932</v>
      </c>
      <c r="X147" s="50" t="s">
        <v>55</v>
      </c>
      <c r="Y147" s="50" t="s">
        <v>22</v>
      </c>
      <c r="Z147" s="50"/>
      <c r="AA147" s="50"/>
      <c r="AB147" s="50"/>
      <c r="AC147" s="50"/>
      <c r="AD147" s="50"/>
      <c r="AE147" s="50"/>
      <c r="AF147" s="50"/>
      <c r="AG147" s="50"/>
      <c r="AH147" s="51">
        <v>143.4</v>
      </c>
      <c r="AI147" s="51">
        <v>170.83</v>
      </c>
      <c r="AJ147" s="51">
        <v>189.83</v>
      </c>
      <c r="AK147" s="51">
        <v>199.35</v>
      </c>
      <c r="AL147" s="51">
        <v>257.29000000000002</v>
      </c>
      <c r="AM147" s="51">
        <v>283.14999999999998</v>
      </c>
      <c r="AN147" s="51">
        <v>342.52</v>
      </c>
      <c r="CB147" s="46" t="s">
        <v>933</v>
      </c>
      <c r="CC147" s="50" t="s">
        <v>53</v>
      </c>
      <c r="CD147" s="50" t="s">
        <v>30</v>
      </c>
      <c r="CE147" s="50"/>
      <c r="CF147" s="50"/>
      <c r="CG147" s="51">
        <v>32.4</v>
      </c>
      <c r="CI147" s="46" t="s">
        <v>934</v>
      </c>
      <c r="CJ147" s="50" t="s">
        <v>55</v>
      </c>
      <c r="CK147" s="50" t="s">
        <v>22</v>
      </c>
      <c r="CL147" s="50"/>
      <c r="CM147" s="50"/>
      <c r="CN147" s="51">
        <v>23.700000000000003</v>
      </c>
      <c r="CP147" s="46" t="s">
        <v>935</v>
      </c>
      <c r="CQ147" s="50" t="s">
        <v>53</v>
      </c>
      <c r="CR147" s="50" t="s">
        <v>31</v>
      </c>
      <c r="CS147" s="50"/>
      <c r="CT147" s="50"/>
      <c r="CU147" s="51">
        <v>23</v>
      </c>
      <c r="CW147" s="46"/>
      <c r="CX147" s="50"/>
      <c r="CY147" s="50"/>
      <c r="CZ147" s="50"/>
      <c r="DA147" s="50"/>
      <c r="DB147" s="50"/>
      <c r="DC147" s="50"/>
      <c r="DD147" s="50"/>
      <c r="DE147" s="50"/>
      <c r="DF147" s="51"/>
      <c r="DG147" s="51"/>
      <c r="DH147" s="51"/>
      <c r="DI147" s="51"/>
      <c r="DJ147" s="51"/>
      <c r="DK147" s="51"/>
      <c r="DL147" s="51"/>
    </row>
    <row r="148" spans="3:116" x14ac:dyDescent="0.25">
      <c r="C148" s="46" t="s">
        <v>936</v>
      </c>
      <c r="D148" s="50" t="s">
        <v>55</v>
      </c>
      <c r="E148" s="50"/>
      <c r="F148" s="50"/>
      <c r="G148" s="50"/>
      <c r="H148" s="50"/>
      <c r="I148" s="50"/>
      <c r="J148" s="50"/>
      <c r="K148" s="50"/>
      <c r="L148" s="50"/>
      <c r="M148" s="50"/>
      <c r="N148" s="50" t="s">
        <v>28</v>
      </c>
      <c r="O148" s="51">
        <v>190.15</v>
      </c>
      <c r="P148" s="51">
        <v>197.06</v>
      </c>
      <c r="Q148" s="51">
        <v>228.81</v>
      </c>
      <c r="R148" s="51">
        <v>264.43</v>
      </c>
      <c r="S148" s="51">
        <v>341.18</v>
      </c>
      <c r="T148" s="51">
        <v>375.4</v>
      </c>
      <c r="U148" s="51">
        <v>454.27</v>
      </c>
      <c r="W148" s="46" t="s">
        <v>937</v>
      </c>
      <c r="X148" s="50" t="s">
        <v>55</v>
      </c>
      <c r="Y148" s="50" t="s">
        <v>28</v>
      </c>
      <c r="Z148" s="50"/>
      <c r="AA148" s="50"/>
      <c r="AB148" s="50"/>
      <c r="AC148" s="50"/>
      <c r="AD148" s="50"/>
      <c r="AE148" s="50"/>
      <c r="AF148" s="50"/>
      <c r="AG148" s="50"/>
      <c r="AH148" s="51">
        <v>152.11000000000001</v>
      </c>
      <c r="AI148" s="51">
        <v>181.3</v>
      </c>
      <c r="AJ148" s="51">
        <v>201.33</v>
      </c>
      <c r="AK148" s="51">
        <v>211.52</v>
      </c>
      <c r="AL148" s="51">
        <v>272.95999999999998</v>
      </c>
      <c r="AM148" s="51">
        <v>300.36</v>
      </c>
      <c r="AN148" s="51">
        <v>363.45</v>
      </c>
      <c r="CB148" s="46" t="s">
        <v>938</v>
      </c>
      <c r="CC148" s="50" t="s">
        <v>53</v>
      </c>
      <c r="CD148" s="50" t="s">
        <v>28</v>
      </c>
      <c r="CE148" s="50"/>
      <c r="CF148" s="50"/>
      <c r="CG148" s="51">
        <v>35.800000000000004</v>
      </c>
      <c r="CI148" s="46" t="s">
        <v>939</v>
      </c>
      <c r="CJ148" s="50" t="s">
        <v>55</v>
      </c>
      <c r="CK148" s="50" t="s">
        <v>28</v>
      </c>
      <c r="CL148" s="50"/>
      <c r="CM148" s="50"/>
      <c r="CN148" s="51">
        <v>26.6</v>
      </c>
      <c r="CP148" s="46" t="s">
        <v>940</v>
      </c>
      <c r="CQ148" s="50" t="s">
        <v>53</v>
      </c>
      <c r="CR148" s="50" t="s">
        <v>28</v>
      </c>
      <c r="CS148" s="50"/>
      <c r="CT148" s="50"/>
      <c r="CU148" s="51">
        <v>25.900000000000002</v>
      </c>
      <c r="CW148" s="46"/>
      <c r="CX148" s="50"/>
      <c r="CY148" s="50"/>
      <c r="CZ148" s="50"/>
      <c r="DA148" s="50"/>
      <c r="DB148" s="50"/>
      <c r="DC148" s="50"/>
      <c r="DD148" s="50"/>
      <c r="DE148" s="50"/>
      <c r="DF148" s="51"/>
      <c r="DG148" s="51"/>
      <c r="DH148" s="51"/>
      <c r="DI148" s="51"/>
      <c r="DJ148" s="51"/>
      <c r="DK148" s="51"/>
      <c r="DL148" s="51"/>
    </row>
    <row r="149" spans="3:116" x14ac:dyDescent="0.25">
      <c r="C149" s="46" t="s">
        <v>941</v>
      </c>
      <c r="D149" s="50" t="s">
        <v>55</v>
      </c>
      <c r="E149" s="50"/>
      <c r="F149" s="50"/>
      <c r="G149" s="50"/>
      <c r="H149" s="50"/>
      <c r="I149" s="50"/>
      <c r="J149" s="50"/>
      <c r="K149" s="50"/>
      <c r="L149" s="50"/>
      <c r="M149" s="50"/>
      <c r="N149" s="50" t="s">
        <v>34</v>
      </c>
      <c r="O149" s="51">
        <v>201.06</v>
      </c>
      <c r="P149" s="51">
        <v>208.38</v>
      </c>
      <c r="Q149" s="51">
        <v>242.02</v>
      </c>
      <c r="R149" s="51">
        <v>279.52</v>
      </c>
      <c r="S149" s="51">
        <v>360.76</v>
      </c>
      <c r="T149" s="51">
        <v>396.96</v>
      </c>
      <c r="U149" s="51">
        <v>480.31</v>
      </c>
      <c r="W149" s="46" t="s">
        <v>942</v>
      </c>
      <c r="X149" s="50" t="s">
        <v>55</v>
      </c>
      <c r="Y149" s="50" t="s">
        <v>34</v>
      </c>
      <c r="Z149" s="50"/>
      <c r="AA149" s="50"/>
      <c r="AB149" s="50"/>
      <c r="AC149" s="50"/>
      <c r="AD149" s="50"/>
      <c r="AE149" s="50"/>
      <c r="AF149" s="50"/>
      <c r="AG149" s="50"/>
      <c r="AH149" s="51">
        <v>160.86000000000001</v>
      </c>
      <c r="AI149" s="51">
        <v>191.72</v>
      </c>
      <c r="AJ149" s="51">
        <v>212.92</v>
      </c>
      <c r="AK149" s="51">
        <v>223.65</v>
      </c>
      <c r="AL149" s="51">
        <v>288.68</v>
      </c>
      <c r="AM149" s="51">
        <v>317.64999999999998</v>
      </c>
      <c r="AN149" s="51">
        <v>384.25</v>
      </c>
      <c r="CB149" s="46" t="s">
        <v>943</v>
      </c>
      <c r="CC149" s="50" t="s">
        <v>53</v>
      </c>
      <c r="CD149" s="50" t="s">
        <v>34</v>
      </c>
      <c r="CE149" s="50"/>
      <c r="CF149" s="50"/>
      <c r="CG149" s="51">
        <v>39.200000000000003</v>
      </c>
      <c r="CI149" s="46" t="s">
        <v>944</v>
      </c>
      <c r="CJ149" s="50" t="s">
        <v>55</v>
      </c>
      <c r="CK149" s="50" t="s">
        <v>34</v>
      </c>
      <c r="CL149" s="50"/>
      <c r="CM149" s="50"/>
      <c r="CN149" s="51">
        <v>29.6</v>
      </c>
      <c r="CP149" s="46" t="s">
        <v>945</v>
      </c>
      <c r="CQ149" s="50" t="s">
        <v>53</v>
      </c>
      <c r="CR149" s="50" t="s">
        <v>34</v>
      </c>
      <c r="CS149" s="50"/>
      <c r="CT149" s="50"/>
      <c r="CU149" s="51">
        <v>28.6</v>
      </c>
      <c r="CW149" s="46"/>
      <c r="CX149" s="50"/>
      <c r="CY149" s="50"/>
      <c r="CZ149" s="50"/>
      <c r="DA149" s="50"/>
      <c r="DB149" s="50"/>
      <c r="DC149" s="50"/>
      <c r="DD149" s="50"/>
      <c r="DE149" s="50"/>
      <c r="DF149" s="51"/>
      <c r="DG149" s="51"/>
      <c r="DH149" s="51"/>
      <c r="DI149" s="51"/>
      <c r="DJ149" s="51"/>
      <c r="DK149" s="51"/>
      <c r="DL149" s="51"/>
    </row>
    <row r="150" spans="3:116" x14ac:dyDescent="0.25">
      <c r="C150" s="46" t="s">
        <v>946</v>
      </c>
      <c r="D150" s="50" t="s">
        <v>55</v>
      </c>
      <c r="E150" s="50"/>
      <c r="F150" s="50"/>
      <c r="G150" s="50"/>
      <c r="H150" s="50"/>
      <c r="I150" s="50"/>
      <c r="J150" s="50"/>
      <c r="K150" s="50"/>
      <c r="L150" s="50"/>
      <c r="M150" s="50"/>
      <c r="N150" s="50" t="s">
        <v>38</v>
      </c>
      <c r="O150" s="51">
        <v>212.07</v>
      </c>
      <c r="P150" s="51">
        <v>219.78</v>
      </c>
      <c r="Q150" s="51">
        <v>255.22</v>
      </c>
      <c r="R150" s="51">
        <v>294.92</v>
      </c>
      <c r="S150" s="51">
        <v>380.66</v>
      </c>
      <c r="T150" s="51">
        <v>418.74</v>
      </c>
      <c r="U150" s="51">
        <v>506.63</v>
      </c>
      <c r="W150" s="46" t="s">
        <v>947</v>
      </c>
      <c r="X150" s="50" t="s">
        <v>55</v>
      </c>
      <c r="Y150" s="50" t="s">
        <v>38</v>
      </c>
      <c r="Z150" s="50"/>
      <c r="AA150" s="50"/>
      <c r="AB150" s="50"/>
      <c r="AC150" s="50"/>
      <c r="AD150" s="50"/>
      <c r="AE150" s="50"/>
      <c r="AF150" s="50"/>
      <c r="AG150" s="50"/>
      <c r="AH150" s="51">
        <v>169.71</v>
      </c>
      <c r="AI150" s="51">
        <v>202.18</v>
      </c>
      <c r="AJ150" s="51">
        <v>224.64</v>
      </c>
      <c r="AK150" s="51">
        <v>235.91</v>
      </c>
      <c r="AL150" s="51">
        <v>304.52999999999997</v>
      </c>
      <c r="AM150" s="51">
        <v>335.03</v>
      </c>
      <c r="AN150" s="51">
        <v>405.36</v>
      </c>
      <c r="CB150" s="46" t="s">
        <v>948</v>
      </c>
      <c r="CC150" s="50" t="s">
        <v>53</v>
      </c>
      <c r="CD150" s="50" t="s">
        <v>38</v>
      </c>
      <c r="CE150" s="50"/>
      <c r="CF150" s="50"/>
      <c r="CG150" s="51">
        <v>42.6</v>
      </c>
      <c r="CI150" s="46" t="s">
        <v>949</v>
      </c>
      <c r="CJ150" s="50" t="s">
        <v>55</v>
      </c>
      <c r="CK150" s="50" t="s">
        <v>38</v>
      </c>
      <c r="CL150" s="50"/>
      <c r="CM150" s="50"/>
      <c r="CN150" s="51">
        <v>32.5</v>
      </c>
      <c r="CP150" s="46" t="s">
        <v>950</v>
      </c>
      <c r="CQ150" s="50" t="s">
        <v>53</v>
      </c>
      <c r="CR150" s="50" t="s">
        <v>38</v>
      </c>
      <c r="CS150" s="50"/>
      <c r="CT150" s="50"/>
      <c r="CU150" s="51">
        <v>31.5</v>
      </c>
      <c r="CW150" s="46"/>
      <c r="CX150" s="50"/>
      <c r="CY150" s="50"/>
      <c r="CZ150" s="50"/>
      <c r="DA150" s="50"/>
      <c r="DB150" s="50"/>
      <c r="DC150" s="50"/>
      <c r="DD150" s="50"/>
      <c r="DE150" s="50"/>
      <c r="DF150" s="51"/>
      <c r="DG150" s="51"/>
      <c r="DH150" s="51"/>
      <c r="DI150" s="51"/>
      <c r="DJ150" s="51"/>
      <c r="DK150" s="51"/>
      <c r="DL150" s="51"/>
    </row>
    <row r="151" spans="3:116" x14ac:dyDescent="0.25">
      <c r="C151" s="46" t="s">
        <v>951</v>
      </c>
      <c r="D151" s="50" t="s">
        <v>55</v>
      </c>
      <c r="E151" s="50"/>
      <c r="F151" s="50"/>
      <c r="G151" s="50"/>
      <c r="H151" s="50"/>
      <c r="I151" s="50"/>
      <c r="J151" s="50"/>
      <c r="K151" s="50"/>
      <c r="L151" s="50"/>
      <c r="M151" s="50"/>
      <c r="N151" s="50" t="s">
        <v>42</v>
      </c>
      <c r="O151" s="51">
        <v>223.02</v>
      </c>
      <c r="P151" s="51">
        <v>231.06</v>
      </c>
      <c r="Q151" s="51">
        <v>268.42</v>
      </c>
      <c r="R151" s="51">
        <v>310.14999999999998</v>
      </c>
      <c r="S151" s="51">
        <v>400.19</v>
      </c>
      <c r="T151" s="51">
        <v>440.29</v>
      </c>
      <c r="U151" s="51">
        <v>532.76</v>
      </c>
      <c r="W151" s="46" t="s">
        <v>952</v>
      </c>
      <c r="X151" s="50" t="s">
        <v>55</v>
      </c>
      <c r="Y151" s="50" t="s">
        <v>42</v>
      </c>
      <c r="Z151" s="50"/>
      <c r="AA151" s="50"/>
      <c r="AB151" s="50"/>
      <c r="AC151" s="50"/>
      <c r="AD151" s="50"/>
      <c r="AE151" s="50"/>
      <c r="AF151" s="50"/>
      <c r="AG151" s="50"/>
      <c r="AH151" s="51">
        <v>178.42</v>
      </c>
      <c r="AI151" s="51">
        <v>212.64</v>
      </c>
      <c r="AJ151" s="51">
        <v>236.22</v>
      </c>
      <c r="AK151" s="51">
        <v>248.08</v>
      </c>
      <c r="AL151" s="51">
        <v>320.2</v>
      </c>
      <c r="AM151" s="51">
        <v>352.32</v>
      </c>
      <c r="AN151" s="51">
        <v>426.24</v>
      </c>
      <c r="CB151" s="46" t="s">
        <v>953</v>
      </c>
      <c r="CC151" s="50" t="s">
        <v>53</v>
      </c>
      <c r="CD151" s="50" t="s">
        <v>42</v>
      </c>
      <c r="CE151" s="50"/>
      <c r="CF151" s="50"/>
      <c r="CG151" s="51">
        <v>46</v>
      </c>
      <c r="CI151" s="46" t="s">
        <v>954</v>
      </c>
      <c r="CJ151" s="50" t="s">
        <v>55</v>
      </c>
      <c r="CK151" s="50" t="s">
        <v>42</v>
      </c>
      <c r="CL151" s="50"/>
      <c r="CM151" s="50"/>
      <c r="CN151" s="51">
        <v>35.300000000000004</v>
      </c>
      <c r="CP151" s="46" t="s">
        <v>955</v>
      </c>
      <c r="CQ151" s="50" t="s">
        <v>53</v>
      </c>
      <c r="CR151" s="50" t="s">
        <v>42</v>
      </c>
      <c r="CS151" s="50"/>
      <c r="CT151" s="50"/>
      <c r="CU151" s="51">
        <v>34.300000000000004</v>
      </c>
      <c r="CW151" s="46"/>
      <c r="CX151" s="50"/>
      <c r="CY151" s="50"/>
      <c r="CZ151" s="50"/>
      <c r="DA151" s="50"/>
      <c r="DB151" s="50"/>
      <c r="DC151" s="50"/>
      <c r="DD151" s="50"/>
      <c r="DE151" s="50"/>
      <c r="DF151" s="51"/>
      <c r="DG151" s="51"/>
      <c r="DH151" s="51"/>
      <c r="DI151" s="51"/>
      <c r="DJ151" s="51"/>
      <c r="DK151" s="51"/>
      <c r="DL151" s="51"/>
    </row>
    <row r="152" spans="3:116" x14ac:dyDescent="0.25">
      <c r="C152" s="46" t="s">
        <v>956</v>
      </c>
      <c r="D152" s="50" t="s">
        <v>55</v>
      </c>
      <c r="E152" s="50"/>
      <c r="F152" s="50"/>
      <c r="G152" s="50"/>
      <c r="H152" s="50"/>
      <c r="I152" s="50"/>
      <c r="J152" s="50"/>
      <c r="K152" s="50"/>
      <c r="L152" s="50"/>
      <c r="M152" s="50"/>
      <c r="N152" s="50" t="s">
        <v>44</v>
      </c>
      <c r="O152" s="51">
        <v>233.94</v>
      </c>
      <c r="P152" s="51">
        <v>242.47</v>
      </c>
      <c r="Q152" s="51">
        <v>281.54000000000002</v>
      </c>
      <c r="R152" s="51">
        <v>325.24</v>
      </c>
      <c r="S152" s="51">
        <v>419.77</v>
      </c>
      <c r="T152" s="51">
        <v>461.98</v>
      </c>
      <c r="U152" s="51">
        <v>558.9</v>
      </c>
      <c r="W152" s="46" t="s">
        <v>957</v>
      </c>
      <c r="X152" s="50" t="s">
        <v>55</v>
      </c>
      <c r="Y152" s="50" t="s">
        <v>44</v>
      </c>
      <c r="Z152" s="50"/>
      <c r="AA152" s="50"/>
      <c r="AB152" s="50"/>
      <c r="AC152" s="50"/>
      <c r="AD152" s="50"/>
      <c r="AE152" s="50"/>
      <c r="AF152" s="50"/>
      <c r="AG152" s="50"/>
      <c r="AH152" s="51">
        <v>187.19</v>
      </c>
      <c r="AI152" s="51">
        <v>223.11</v>
      </c>
      <c r="AJ152" s="51">
        <v>247.81</v>
      </c>
      <c r="AK152" s="51">
        <v>260.25</v>
      </c>
      <c r="AL152" s="51">
        <v>335.88</v>
      </c>
      <c r="AM152" s="51">
        <v>369.52</v>
      </c>
      <c r="AN152" s="51">
        <v>447.13</v>
      </c>
      <c r="CB152" s="46" t="s">
        <v>958</v>
      </c>
      <c r="CC152" s="50" t="s">
        <v>53</v>
      </c>
      <c r="CD152" s="50" t="s">
        <v>44</v>
      </c>
      <c r="CE152" s="50"/>
      <c r="CF152" s="50"/>
      <c r="CG152" s="51">
        <v>49.400000000000006</v>
      </c>
      <c r="CI152" s="46" t="s">
        <v>959</v>
      </c>
      <c r="CJ152" s="50" t="s">
        <v>55</v>
      </c>
      <c r="CK152" s="50" t="s">
        <v>44</v>
      </c>
      <c r="CL152" s="50"/>
      <c r="CM152" s="50"/>
      <c r="CN152" s="51">
        <v>38.300000000000004</v>
      </c>
      <c r="CP152" s="46" t="s">
        <v>960</v>
      </c>
      <c r="CQ152" s="50" t="s">
        <v>53</v>
      </c>
      <c r="CR152" s="50" t="s">
        <v>44</v>
      </c>
      <c r="CS152" s="50"/>
      <c r="CT152" s="50"/>
      <c r="CU152" s="51">
        <v>37.1</v>
      </c>
      <c r="CW152" s="46"/>
      <c r="CX152" s="50"/>
      <c r="CY152" s="50"/>
      <c r="CZ152" s="50"/>
      <c r="DA152" s="50"/>
      <c r="DB152" s="50"/>
      <c r="DC152" s="50"/>
      <c r="DD152" s="50"/>
      <c r="DE152" s="50"/>
      <c r="DF152" s="51"/>
      <c r="DG152" s="51"/>
      <c r="DH152" s="51"/>
      <c r="DI152" s="51"/>
      <c r="DJ152" s="51"/>
      <c r="DK152" s="51"/>
      <c r="DL152" s="51"/>
    </row>
    <row r="153" spans="3:116" x14ac:dyDescent="0.25">
      <c r="C153" s="46" t="s">
        <v>961</v>
      </c>
      <c r="D153" s="50" t="s">
        <v>55</v>
      </c>
      <c r="E153" s="50"/>
      <c r="F153" s="50"/>
      <c r="G153" s="50"/>
      <c r="H153" s="50"/>
      <c r="I153" s="50"/>
      <c r="J153" s="50"/>
      <c r="K153" s="50"/>
      <c r="L153" s="50"/>
      <c r="M153" s="50"/>
      <c r="N153" s="50" t="s">
        <v>46</v>
      </c>
      <c r="O153" s="51">
        <v>244.94</v>
      </c>
      <c r="P153" s="51">
        <v>253.88</v>
      </c>
      <c r="Q153" s="51">
        <v>294.83</v>
      </c>
      <c r="R153" s="51">
        <v>340.64</v>
      </c>
      <c r="S153" s="51">
        <v>439.54</v>
      </c>
      <c r="T153" s="51">
        <v>483.73</v>
      </c>
      <c r="U153" s="51">
        <v>585.22</v>
      </c>
      <c r="W153" s="46" t="s">
        <v>962</v>
      </c>
      <c r="X153" s="50" t="s">
        <v>55</v>
      </c>
      <c r="Y153" s="50" t="s">
        <v>46</v>
      </c>
      <c r="Z153" s="50"/>
      <c r="AA153" s="50"/>
      <c r="AB153" s="50"/>
      <c r="AC153" s="50"/>
      <c r="AD153" s="50"/>
      <c r="AE153" s="50"/>
      <c r="AF153" s="50"/>
      <c r="AG153" s="50"/>
      <c r="AH153" s="51">
        <v>196.03</v>
      </c>
      <c r="AI153" s="51">
        <v>233.53</v>
      </c>
      <c r="AJ153" s="51">
        <v>259.39</v>
      </c>
      <c r="AK153" s="51">
        <v>272.51</v>
      </c>
      <c r="AL153" s="51">
        <v>351.65</v>
      </c>
      <c r="AM153" s="51">
        <v>386.99</v>
      </c>
      <c r="AN153" s="51">
        <v>468.14</v>
      </c>
      <c r="CB153" s="46" t="s">
        <v>963</v>
      </c>
      <c r="CC153" s="50" t="s">
        <v>53</v>
      </c>
      <c r="CD153" s="50" t="s">
        <v>46</v>
      </c>
      <c r="CE153" s="50"/>
      <c r="CF153" s="50"/>
      <c r="CG153" s="51">
        <v>52.800000000000004</v>
      </c>
      <c r="CI153" s="46" t="s">
        <v>964</v>
      </c>
      <c r="CJ153" s="50" t="s">
        <v>55</v>
      </c>
      <c r="CK153" s="50" t="s">
        <v>46</v>
      </c>
      <c r="CL153" s="50"/>
      <c r="CM153" s="50"/>
      <c r="CN153" s="51">
        <v>41.2</v>
      </c>
      <c r="CP153" s="46" t="s">
        <v>965</v>
      </c>
      <c r="CQ153" s="50" t="s">
        <v>53</v>
      </c>
      <c r="CR153" s="50" t="s">
        <v>46</v>
      </c>
      <c r="CS153" s="50"/>
      <c r="CT153" s="50"/>
      <c r="CU153" s="51">
        <v>40</v>
      </c>
      <c r="CW153" s="46"/>
      <c r="CX153" s="50"/>
      <c r="CY153" s="50"/>
      <c r="CZ153" s="50"/>
      <c r="DA153" s="50"/>
      <c r="DB153" s="50"/>
      <c r="DC153" s="50"/>
      <c r="DD153" s="50"/>
      <c r="DE153" s="50"/>
      <c r="DF153" s="51"/>
      <c r="DG153" s="51"/>
      <c r="DH153" s="51"/>
      <c r="DI153" s="51"/>
      <c r="DJ153" s="51"/>
      <c r="DK153" s="51"/>
      <c r="DL153" s="51"/>
    </row>
    <row r="154" spans="3:116" x14ac:dyDescent="0.25">
      <c r="C154" s="46" t="s">
        <v>966</v>
      </c>
      <c r="D154" s="50" t="s">
        <v>55</v>
      </c>
      <c r="E154" s="50"/>
      <c r="F154" s="50"/>
      <c r="G154" s="50"/>
      <c r="H154" s="50"/>
      <c r="I154" s="50"/>
      <c r="J154" s="50"/>
      <c r="K154" s="50"/>
      <c r="L154" s="50"/>
      <c r="M154" s="50"/>
      <c r="N154" s="50" t="s">
        <v>48</v>
      </c>
      <c r="O154" s="51">
        <v>255.89</v>
      </c>
      <c r="P154" s="51">
        <v>265.19</v>
      </c>
      <c r="Q154" s="51">
        <v>307.95</v>
      </c>
      <c r="R154" s="51">
        <v>355.82</v>
      </c>
      <c r="S154" s="51">
        <v>459.2</v>
      </c>
      <c r="T154" s="51">
        <v>505.28</v>
      </c>
      <c r="U154" s="51">
        <v>611.30999999999995</v>
      </c>
      <c r="W154" s="46" t="s">
        <v>967</v>
      </c>
      <c r="X154" s="50" t="s">
        <v>55</v>
      </c>
      <c r="Y154" s="50" t="s">
        <v>48</v>
      </c>
      <c r="Z154" s="50"/>
      <c r="AA154" s="50"/>
      <c r="AB154" s="50"/>
      <c r="AC154" s="50"/>
      <c r="AD154" s="50"/>
      <c r="AE154" s="50"/>
      <c r="AF154" s="50"/>
      <c r="AG154" s="50"/>
      <c r="AH154" s="51">
        <v>204.74</v>
      </c>
      <c r="AI154" s="51">
        <v>243.99</v>
      </c>
      <c r="AJ154" s="51">
        <v>270.99</v>
      </c>
      <c r="AK154" s="51">
        <v>284.68</v>
      </c>
      <c r="AL154" s="51">
        <v>367.32</v>
      </c>
      <c r="AM154" s="51">
        <v>404.19</v>
      </c>
      <c r="AN154" s="51">
        <v>489.06</v>
      </c>
      <c r="CB154" s="46" t="s">
        <v>968</v>
      </c>
      <c r="CC154" s="50" t="s">
        <v>53</v>
      </c>
      <c r="CD154" s="50" t="s">
        <v>48</v>
      </c>
      <c r="CE154" s="50"/>
      <c r="CF154" s="50"/>
      <c r="CG154" s="51">
        <v>56.2</v>
      </c>
      <c r="CI154" s="46" t="s">
        <v>969</v>
      </c>
      <c r="CJ154" s="50" t="s">
        <v>55</v>
      </c>
      <c r="CK154" s="50" t="s">
        <v>48</v>
      </c>
      <c r="CL154" s="50"/>
      <c r="CM154" s="50"/>
      <c r="CN154" s="51">
        <v>44.1</v>
      </c>
      <c r="CP154" s="46" t="s">
        <v>970</v>
      </c>
      <c r="CQ154" s="50" t="s">
        <v>53</v>
      </c>
      <c r="CR154" s="50" t="s">
        <v>48</v>
      </c>
      <c r="CS154" s="50"/>
      <c r="CT154" s="50"/>
      <c r="CU154" s="51">
        <v>42.800000000000004</v>
      </c>
      <c r="CW154" s="46"/>
      <c r="CX154" s="50"/>
      <c r="CY154" s="50"/>
      <c r="CZ154" s="50"/>
      <c r="DA154" s="50"/>
      <c r="DB154" s="50"/>
      <c r="DC154" s="50"/>
      <c r="DD154" s="50"/>
      <c r="DE154" s="50"/>
      <c r="DF154" s="51"/>
      <c r="DG154" s="51"/>
      <c r="DH154" s="51"/>
      <c r="DI154" s="51"/>
      <c r="DJ154" s="51"/>
      <c r="DK154" s="51"/>
      <c r="DL154" s="51"/>
    </row>
    <row r="155" spans="3:116" x14ac:dyDescent="0.25">
      <c r="C155" s="46" t="s">
        <v>971</v>
      </c>
      <c r="D155" s="50" t="s">
        <v>55</v>
      </c>
      <c r="E155" s="50"/>
      <c r="F155" s="50"/>
      <c r="G155" s="50"/>
      <c r="H155" s="50"/>
      <c r="I155" s="50"/>
      <c r="J155" s="50"/>
      <c r="K155" s="50"/>
      <c r="L155" s="50"/>
      <c r="M155" s="50"/>
      <c r="N155" s="50" t="s">
        <v>50</v>
      </c>
      <c r="O155" s="51">
        <v>276.77999999999997</v>
      </c>
      <c r="P155" s="51">
        <v>289.89</v>
      </c>
      <c r="Q155" s="51">
        <v>334.53</v>
      </c>
      <c r="R155" s="51">
        <v>384.34</v>
      </c>
      <c r="S155" s="51">
        <v>496.26</v>
      </c>
      <c r="T155" s="51">
        <v>546.15</v>
      </c>
      <c r="U155" s="51">
        <v>660.76</v>
      </c>
      <c r="W155" s="46" t="s">
        <v>972</v>
      </c>
      <c r="X155" s="50" t="s">
        <v>55</v>
      </c>
      <c r="Y155" s="50" t="s">
        <v>50</v>
      </c>
      <c r="Z155" s="50"/>
      <c r="AA155" s="50"/>
      <c r="AB155" s="50"/>
      <c r="AC155" s="50"/>
      <c r="AD155" s="50"/>
      <c r="AE155" s="50"/>
      <c r="AF155" s="50"/>
      <c r="AG155" s="50"/>
      <c r="AH155" s="51">
        <v>219.97</v>
      </c>
      <c r="AI155" s="51">
        <v>262.05</v>
      </c>
      <c r="AJ155" s="51">
        <v>290.93</v>
      </c>
      <c r="AK155" s="51">
        <v>306.51</v>
      </c>
      <c r="AL155" s="51">
        <v>393.95</v>
      </c>
      <c r="AM155" s="51">
        <v>433.64</v>
      </c>
      <c r="AN155" s="51">
        <v>525.13</v>
      </c>
      <c r="CB155" s="46" t="s">
        <v>973</v>
      </c>
      <c r="CC155" s="50" t="s">
        <v>53</v>
      </c>
      <c r="CD155" s="50" t="s">
        <v>50</v>
      </c>
      <c r="CE155" s="50"/>
      <c r="CF155" s="50"/>
      <c r="CG155" s="51">
        <v>59.7</v>
      </c>
      <c r="CI155" s="46" t="s">
        <v>974</v>
      </c>
      <c r="CJ155" s="50" t="s">
        <v>55</v>
      </c>
      <c r="CK155" s="50" t="s">
        <v>50</v>
      </c>
      <c r="CL155" s="50"/>
      <c r="CM155" s="50"/>
      <c r="CN155" s="51">
        <v>47</v>
      </c>
      <c r="CP155" s="46" t="s">
        <v>975</v>
      </c>
      <c r="CQ155" s="50" t="s">
        <v>53</v>
      </c>
      <c r="CR155" s="50" t="s">
        <v>50</v>
      </c>
      <c r="CS155" s="50"/>
      <c r="CT155" s="50"/>
      <c r="CU155" s="51">
        <v>45.6</v>
      </c>
      <c r="CW155" s="46"/>
      <c r="CX155" s="50"/>
      <c r="CY155" s="50"/>
      <c r="CZ155" s="50"/>
      <c r="DA155" s="50"/>
      <c r="DB155" s="50"/>
      <c r="DC155" s="50"/>
      <c r="DD155" s="50"/>
      <c r="DE155" s="50"/>
      <c r="DF155" s="51"/>
      <c r="DG155" s="51"/>
      <c r="DH155" s="51"/>
      <c r="DI155" s="51"/>
      <c r="DJ155" s="51"/>
      <c r="DK155" s="51"/>
      <c r="DL155" s="51"/>
    </row>
    <row r="156" spans="3:116" x14ac:dyDescent="0.25">
      <c r="C156" s="46" t="s">
        <v>976</v>
      </c>
      <c r="D156" s="50" t="s">
        <v>55</v>
      </c>
      <c r="E156" s="50"/>
      <c r="F156" s="50"/>
      <c r="G156" s="50"/>
      <c r="H156" s="50"/>
      <c r="I156" s="50"/>
      <c r="J156" s="50"/>
      <c r="K156" s="50"/>
      <c r="L156" s="50"/>
      <c r="M156" s="50"/>
      <c r="N156" s="50" t="s">
        <v>52</v>
      </c>
      <c r="O156" s="51">
        <v>297.66000000000003</v>
      </c>
      <c r="P156" s="51">
        <v>314.58999999999997</v>
      </c>
      <c r="Q156" s="51">
        <v>361.17</v>
      </c>
      <c r="R156" s="51">
        <v>412.85</v>
      </c>
      <c r="S156" s="51">
        <v>533.30999999999995</v>
      </c>
      <c r="T156" s="51">
        <v>587.02</v>
      </c>
      <c r="U156" s="51">
        <v>710.16</v>
      </c>
      <c r="W156" s="46" t="s">
        <v>977</v>
      </c>
      <c r="X156" s="50" t="s">
        <v>55</v>
      </c>
      <c r="Y156" s="50" t="s">
        <v>52</v>
      </c>
      <c r="Z156" s="50"/>
      <c r="AA156" s="50"/>
      <c r="AB156" s="50"/>
      <c r="AC156" s="50"/>
      <c r="AD156" s="50"/>
      <c r="AE156" s="50"/>
      <c r="AF156" s="50"/>
      <c r="AG156" s="50"/>
      <c r="AH156" s="51">
        <v>235.14</v>
      </c>
      <c r="AI156" s="51">
        <v>280.10000000000002</v>
      </c>
      <c r="AJ156" s="51">
        <v>310.91000000000003</v>
      </c>
      <c r="AK156" s="51">
        <v>328.38</v>
      </c>
      <c r="AL156" s="51">
        <v>420.54</v>
      </c>
      <c r="AM156" s="51">
        <v>463.11</v>
      </c>
      <c r="AN156" s="51">
        <v>561.24</v>
      </c>
      <c r="CB156" s="46" t="s">
        <v>978</v>
      </c>
      <c r="CC156" s="50" t="s">
        <v>53</v>
      </c>
      <c r="CD156" s="50" t="s">
        <v>52</v>
      </c>
      <c r="CE156" s="50"/>
      <c r="CF156" s="50"/>
      <c r="CG156" s="51">
        <v>63.1</v>
      </c>
      <c r="CI156" s="46" t="s">
        <v>979</v>
      </c>
      <c r="CJ156" s="50" t="s">
        <v>55</v>
      </c>
      <c r="CK156" s="50" t="s">
        <v>52</v>
      </c>
      <c r="CL156" s="50"/>
      <c r="CM156" s="50"/>
      <c r="CN156" s="51">
        <v>49.900000000000006</v>
      </c>
      <c r="CP156" s="46" t="s">
        <v>980</v>
      </c>
      <c r="CQ156" s="50" t="s">
        <v>53</v>
      </c>
      <c r="CR156" s="50" t="s">
        <v>52</v>
      </c>
      <c r="CS156" s="50"/>
      <c r="CT156" s="50"/>
      <c r="CU156" s="51">
        <v>48.400000000000006</v>
      </c>
      <c r="CW156" s="46"/>
      <c r="CX156" s="50"/>
      <c r="CY156" s="50"/>
      <c r="CZ156" s="50"/>
      <c r="DA156" s="50"/>
      <c r="DB156" s="50"/>
      <c r="DC156" s="50"/>
      <c r="DD156" s="50"/>
      <c r="DE156" s="50"/>
      <c r="DF156" s="51"/>
      <c r="DG156" s="51"/>
      <c r="DH156" s="51"/>
      <c r="DI156" s="51"/>
      <c r="DJ156" s="51"/>
      <c r="DK156" s="51"/>
      <c r="DL156" s="51"/>
    </row>
    <row r="157" spans="3:116" x14ac:dyDescent="0.25">
      <c r="C157" s="46" t="s">
        <v>981</v>
      </c>
      <c r="D157" s="50" t="s">
        <v>55</v>
      </c>
      <c r="E157" s="50"/>
      <c r="F157" s="50"/>
      <c r="G157" s="50"/>
      <c r="H157" s="50"/>
      <c r="I157" s="50"/>
      <c r="J157" s="50"/>
      <c r="K157" s="50"/>
      <c r="L157" s="50"/>
      <c r="M157" s="50"/>
      <c r="N157" s="50" t="s">
        <v>54</v>
      </c>
      <c r="O157" s="51">
        <v>20.88</v>
      </c>
      <c r="P157" s="51">
        <v>24.7</v>
      </c>
      <c r="Q157" s="51">
        <v>26.59</v>
      </c>
      <c r="R157" s="51">
        <v>28.52</v>
      </c>
      <c r="S157" s="51">
        <v>37.049999999999997</v>
      </c>
      <c r="T157" s="51">
        <v>40.869999999999997</v>
      </c>
      <c r="U157" s="51">
        <v>49.4</v>
      </c>
      <c r="W157" s="46" t="s">
        <v>982</v>
      </c>
      <c r="X157" s="50" t="s">
        <v>55</v>
      </c>
      <c r="Y157" s="50" t="s">
        <v>54</v>
      </c>
      <c r="Z157" s="50"/>
      <c r="AA157" s="50"/>
      <c r="AB157" s="50"/>
      <c r="AC157" s="50"/>
      <c r="AD157" s="50"/>
      <c r="AE157" s="50"/>
      <c r="AF157" s="50"/>
      <c r="AG157" s="50"/>
      <c r="AH157" s="51">
        <v>15.22</v>
      </c>
      <c r="AI157" s="51">
        <v>18.05</v>
      </c>
      <c r="AJ157" s="51">
        <v>19.940000000000001</v>
      </c>
      <c r="AK157" s="51">
        <v>21.87</v>
      </c>
      <c r="AL157" s="51">
        <v>26.59</v>
      </c>
      <c r="AM157" s="51">
        <v>29.46</v>
      </c>
      <c r="AN157" s="51">
        <v>36.11</v>
      </c>
      <c r="CB157" s="46" t="s">
        <v>983</v>
      </c>
      <c r="CC157" s="50" t="s">
        <v>53</v>
      </c>
      <c r="CD157" s="50" t="s">
        <v>54</v>
      </c>
      <c r="CE157" s="50"/>
      <c r="CF157" s="50"/>
      <c r="CG157" s="51">
        <v>3.4000000000000004</v>
      </c>
      <c r="CI157" s="46" t="s">
        <v>984</v>
      </c>
      <c r="CJ157" s="50" t="s">
        <v>55</v>
      </c>
      <c r="CK157" s="50" t="s">
        <v>54</v>
      </c>
      <c r="CL157" s="50"/>
      <c r="CM157" s="50"/>
      <c r="CN157" s="51">
        <v>2.9000000000000004</v>
      </c>
      <c r="CP157" s="46" t="s">
        <v>985</v>
      </c>
      <c r="CQ157" s="50" t="s">
        <v>53</v>
      </c>
      <c r="CR157" s="50" t="s">
        <v>54</v>
      </c>
      <c r="CS157" s="50"/>
      <c r="CT157" s="50"/>
      <c r="CU157" s="51">
        <v>2.8000000000000003</v>
      </c>
      <c r="CW157" s="46"/>
      <c r="CX157" s="50"/>
      <c r="CY157" s="50"/>
      <c r="CZ157" s="50"/>
      <c r="DA157" s="50"/>
      <c r="DB157" s="50"/>
      <c r="DC157" s="50"/>
      <c r="DD157" s="50"/>
      <c r="DE157" s="50"/>
      <c r="DF157" s="51"/>
      <c r="DG157" s="51"/>
      <c r="DH157" s="51"/>
      <c r="DI157" s="51"/>
      <c r="DJ157" s="51"/>
      <c r="DK157" s="51"/>
      <c r="DL157" s="51"/>
    </row>
    <row r="158" spans="3:116" x14ac:dyDescent="0.25">
      <c r="C158" s="46" t="s">
        <v>191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 t="s">
        <v>12</v>
      </c>
      <c r="O158" s="49" t="s">
        <v>13</v>
      </c>
      <c r="P158" s="49" t="s">
        <v>14</v>
      </c>
      <c r="Q158" s="49" t="s">
        <v>15</v>
      </c>
      <c r="R158" s="49" t="s">
        <v>16</v>
      </c>
      <c r="S158" s="49" t="s">
        <v>17</v>
      </c>
      <c r="T158" s="49" t="s">
        <v>18</v>
      </c>
      <c r="U158" s="49" t="s">
        <v>19</v>
      </c>
      <c r="W158" s="46" t="s">
        <v>192</v>
      </c>
      <c r="X158" s="43"/>
      <c r="Y158" s="43" t="s">
        <v>12</v>
      </c>
      <c r="Z158" s="43"/>
      <c r="AA158" s="43"/>
      <c r="AB158" s="43"/>
      <c r="AC158" s="43"/>
      <c r="AD158" s="43"/>
      <c r="AE158" s="43"/>
      <c r="AF158" s="43"/>
      <c r="AG158" s="43"/>
      <c r="AH158" s="49" t="s">
        <v>13</v>
      </c>
      <c r="AI158" s="49" t="s">
        <v>14</v>
      </c>
      <c r="AJ158" s="49" t="s">
        <v>15</v>
      </c>
      <c r="AK158" s="49" t="s">
        <v>16</v>
      </c>
      <c r="AL158" s="49" t="s">
        <v>17</v>
      </c>
      <c r="AM158" s="49" t="s">
        <v>18</v>
      </c>
      <c r="AN158" s="49" t="s">
        <v>19</v>
      </c>
      <c r="CB158" s="46" t="s">
        <v>201</v>
      </c>
      <c r="CC158" s="43"/>
      <c r="CD158" s="43" t="s">
        <v>12</v>
      </c>
      <c r="CE158" s="43"/>
      <c r="CF158" s="43"/>
      <c r="CG158" s="49" t="s">
        <v>20</v>
      </c>
      <c r="CI158" s="46" t="s">
        <v>195</v>
      </c>
      <c r="CJ158" s="43"/>
      <c r="CK158" s="43" t="s">
        <v>12</v>
      </c>
      <c r="CL158" s="43"/>
      <c r="CM158" s="43"/>
      <c r="CN158" s="49" t="s">
        <v>20</v>
      </c>
      <c r="CP158" s="46" t="s">
        <v>203</v>
      </c>
      <c r="CQ158" s="43"/>
      <c r="CR158" s="43" t="s">
        <v>12</v>
      </c>
      <c r="CS158" s="43"/>
      <c r="CT158" s="43"/>
      <c r="CU158" s="49" t="s">
        <v>20</v>
      </c>
      <c r="CW158" s="46"/>
      <c r="CX158" s="43"/>
      <c r="CY158" s="43"/>
      <c r="CZ158" s="43"/>
      <c r="DA158" s="43"/>
      <c r="DB158" s="43"/>
      <c r="DC158" s="43"/>
      <c r="DD158" s="43"/>
      <c r="DE158" s="43"/>
      <c r="DF158" s="49"/>
      <c r="DG158" s="49"/>
      <c r="DH158" s="49"/>
      <c r="DI158" s="49"/>
      <c r="DJ158" s="49"/>
      <c r="DK158" s="49"/>
      <c r="DL158" s="49"/>
    </row>
    <row r="159" spans="3:116" x14ac:dyDescent="0.25">
      <c r="C159" s="46" t="s">
        <v>986</v>
      </c>
      <c r="D159" s="50" t="s">
        <v>56</v>
      </c>
      <c r="E159" s="50"/>
      <c r="F159" s="50"/>
      <c r="G159" s="50"/>
      <c r="H159" s="50"/>
      <c r="I159" s="50"/>
      <c r="J159" s="50"/>
      <c r="K159" s="50"/>
      <c r="L159" s="50"/>
      <c r="M159" s="50"/>
      <c r="N159" s="50" t="s">
        <v>22</v>
      </c>
      <c r="O159" s="51">
        <v>179.19</v>
      </c>
      <c r="P159" s="51">
        <v>185.75</v>
      </c>
      <c r="Q159" s="51">
        <v>215.7</v>
      </c>
      <c r="R159" s="51">
        <v>249.2</v>
      </c>
      <c r="S159" s="51">
        <v>321.64</v>
      </c>
      <c r="T159" s="51">
        <v>353.85</v>
      </c>
      <c r="U159" s="51">
        <v>428.13</v>
      </c>
      <c r="W159" s="46" t="s">
        <v>987</v>
      </c>
      <c r="X159" s="50" t="s">
        <v>56</v>
      </c>
      <c r="Y159" s="50" t="s">
        <v>22</v>
      </c>
      <c r="Z159" s="50"/>
      <c r="AA159" s="50"/>
      <c r="AB159" s="50"/>
      <c r="AC159" s="50"/>
      <c r="AD159" s="50"/>
      <c r="AE159" s="50"/>
      <c r="AF159" s="50"/>
      <c r="AG159" s="50"/>
      <c r="AH159" s="51">
        <v>143.4</v>
      </c>
      <c r="AI159" s="51">
        <v>170.83</v>
      </c>
      <c r="AJ159" s="51">
        <v>189.83</v>
      </c>
      <c r="AK159" s="51">
        <v>199.35</v>
      </c>
      <c r="AL159" s="51">
        <v>257.29000000000002</v>
      </c>
      <c r="AM159" s="51">
        <v>283.14999999999998</v>
      </c>
      <c r="AN159" s="51">
        <v>342.52</v>
      </c>
      <c r="CB159" s="46" t="s">
        <v>988</v>
      </c>
      <c r="CC159" s="50" t="s">
        <v>55</v>
      </c>
      <c r="CD159" s="50" t="s">
        <v>24</v>
      </c>
      <c r="CE159" s="50"/>
      <c r="CF159" s="50"/>
      <c r="CG159" s="51">
        <v>30.200000000000003</v>
      </c>
      <c r="CI159" s="46" t="s">
        <v>989</v>
      </c>
      <c r="CJ159" s="50" t="s">
        <v>56</v>
      </c>
      <c r="CK159" s="50" t="s">
        <v>22</v>
      </c>
      <c r="CL159" s="50"/>
      <c r="CM159" s="50"/>
      <c r="CN159" s="51">
        <v>23.400000000000002</v>
      </c>
      <c r="CP159" s="46" t="s">
        <v>990</v>
      </c>
      <c r="CQ159" s="50" t="s">
        <v>55</v>
      </c>
      <c r="CR159" s="50" t="s">
        <v>25</v>
      </c>
      <c r="CS159" s="50"/>
      <c r="CT159" s="50"/>
      <c r="CU159" s="51">
        <v>15.200000000000001</v>
      </c>
      <c r="CW159" s="46"/>
      <c r="CX159" s="50"/>
      <c r="CY159" s="50"/>
      <c r="CZ159" s="50"/>
      <c r="DA159" s="50"/>
      <c r="DB159" s="50"/>
      <c r="DC159" s="50"/>
      <c r="DD159" s="50"/>
      <c r="DE159" s="50"/>
      <c r="DF159" s="51"/>
      <c r="DG159" s="51"/>
      <c r="DH159" s="51"/>
      <c r="DI159" s="51"/>
      <c r="DJ159" s="51"/>
      <c r="DK159" s="51"/>
      <c r="DL159" s="51"/>
    </row>
    <row r="160" spans="3:116" x14ac:dyDescent="0.25">
      <c r="C160" s="46" t="s">
        <v>991</v>
      </c>
      <c r="D160" s="50" t="s">
        <v>56</v>
      </c>
      <c r="E160" s="50"/>
      <c r="F160" s="50"/>
      <c r="G160" s="50"/>
      <c r="H160" s="50"/>
      <c r="I160" s="50"/>
      <c r="J160" s="50"/>
      <c r="K160" s="50"/>
      <c r="L160" s="50"/>
      <c r="M160" s="50"/>
      <c r="N160" s="50" t="s">
        <v>28</v>
      </c>
      <c r="O160" s="51">
        <v>190.15</v>
      </c>
      <c r="P160" s="51">
        <v>197.06</v>
      </c>
      <c r="Q160" s="51">
        <v>228.81</v>
      </c>
      <c r="R160" s="51">
        <v>264.43</v>
      </c>
      <c r="S160" s="51">
        <v>341.18</v>
      </c>
      <c r="T160" s="51">
        <v>375.4</v>
      </c>
      <c r="U160" s="51">
        <v>454.27</v>
      </c>
      <c r="W160" s="46" t="s">
        <v>992</v>
      </c>
      <c r="X160" s="50" t="s">
        <v>56</v>
      </c>
      <c r="Y160" s="50" t="s">
        <v>28</v>
      </c>
      <c r="Z160" s="50"/>
      <c r="AA160" s="50"/>
      <c r="AB160" s="50"/>
      <c r="AC160" s="50"/>
      <c r="AD160" s="50"/>
      <c r="AE160" s="50"/>
      <c r="AF160" s="50"/>
      <c r="AG160" s="50"/>
      <c r="AH160" s="51">
        <v>152.11000000000001</v>
      </c>
      <c r="AI160" s="51">
        <v>181.3</v>
      </c>
      <c r="AJ160" s="51">
        <v>201.33</v>
      </c>
      <c r="AK160" s="51">
        <v>211.52</v>
      </c>
      <c r="AL160" s="51">
        <v>272.95999999999998</v>
      </c>
      <c r="AM160" s="51">
        <v>300.36</v>
      </c>
      <c r="AN160" s="51">
        <v>363.45</v>
      </c>
      <c r="CB160" s="46" t="s">
        <v>993</v>
      </c>
      <c r="CC160" s="50" t="s">
        <v>55</v>
      </c>
      <c r="CD160" s="50" t="s">
        <v>30</v>
      </c>
      <c r="CE160" s="50"/>
      <c r="CF160" s="50"/>
      <c r="CG160" s="51">
        <v>31.6</v>
      </c>
      <c r="CI160" s="46" t="s">
        <v>994</v>
      </c>
      <c r="CJ160" s="50" t="s">
        <v>56</v>
      </c>
      <c r="CK160" s="50" t="s">
        <v>28</v>
      </c>
      <c r="CL160" s="50"/>
      <c r="CM160" s="50"/>
      <c r="CN160" s="51">
        <v>26.3</v>
      </c>
      <c r="CP160" s="46" t="s">
        <v>995</v>
      </c>
      <c r="CQ160" s="50" t="s">
        <v>55</v>
      </c>
      <c r="CR160" s="50" t="s">
        <v>31</v>
      </c>
      <c r="CS160" s="50"/>
      <c r="CT160" s="50"/>
      <c r="CU160" s="51">
        <v>22.400000000000002</v>
      </c>
      <c r="CW160" s="46"/>
      <c r="CX160" s="50"/>
      <c r="CY160" s="50"/>
      <c r="CZ160" s="50"/>
      <c r="DA160" s="50"/>
      <c r="DB160" s="50"/>
      <c r="DC160" s="50"/>
      <c r="DD160" s="50"/>
      <c r="DE160" s="50"/>
      <c r="DF160" s="51"/>
      <c r="DG160" s="51"/>
      <c r="DH160" s="51"/>
      <c r="DI160" s="51"/>
      <c r="DJ160" s="51"/>
      <c r="DK160" s="51"/>
      <c r="DL160" s="51"/>
    </row>
    <row r="161" spans="3:116" x14ac:dyDescent="0.25">
      <c r="C161" s="46" t="s">
        <v>996</v>
      </c>
      <c r="D161" s="50" t="s">
        <v>56</v>
      </c>
      <c r="E161" s="50"/>
      <c r="F161" s="50"/>
      <c r="G161" s="50"/>
      <c r="H161" s="50"/>
      <c r="I161" s="50"/>
      <c r="J161" s="50"/>
      <c r="K161" s="50"/>
      <c r="L161" s="50"/>
      <c r="M161" s="50"/>
      <c r="N161" s="50" t="s">
        <v>34</v>
      </c>
      <c r="O161" s="51">
        <v>201.06</v>
      </c>
      <c r="P161" s="51">
        <v>208.38</v>
      </c>
      <c r="Q161" s="51">
        <v>242.02</v>
      </c>
      <c r="R161" s="51">
        <v>279.52</v>
      </c>
      <c r="S161" s="51">
        <v>360.76</v>
      </c>
      <c r="T161" s="51">
        <v>396.96</v>
      </c>
      <c r="U161" s="51">
        <v>480.31</v>
      </c>
      <c r="W161" s="46" t="s">
        <v>997</v>
      </c>
      <c r="X161" s="50" t="s">
        <v>56</v>
      </c>
      <c r="Y161" s="50" t="s">
        <v>34</v>
      </c>
      <c r="Z161" s="50"/>
      <c r="AA161" s="50"/>
      <c r="AB161" s="50"/>
      <c r="AC161" s="50"/>
      <c r="AD161" s="50"/>
      <c r="AE161" s="50"/>
      <c r="AF161" s="50"/>
      <c r="AG161" s="50"/>
      <c r="AH161" s="51">
        <v>160.86000000000001</v>
      </c>
      <c r="AI161" s="51">
        <v>191.72</v>
      </c>
      <c r="AJ161" s="51">
        <v>212.92</v>
      </c>
      <c r="AK161" s="51">
        <v>223.65</v>
      </c>
      <c r="AL161" s="51">
        <v>288.68</v>
      </c>
      <c r="AM161" s="51">
        <v>317.64999999999998</v>
      </c>
      <c r="AN161" s="51">
        <v>384.25</v>
      </c>
      <c r="CB161" s="46" t="s">
        <v>998</v>
      </c>
      <c r="CC161" s="50" t="s">
        <v>55</v>
      </c>
      <c r="CD161" s="50" t="s">
        <v>28</v>
      </c>
      <c r="CE161" s="50"/>
      <c r="CF161" s="50"/>
      <c r="CG161" s="51">
        <v>34.9</v>
      </c>
      <c r="CI161" s="46" t="s">
        <v>999</v>
      </c>
      <c r="CJ161" s="50" t="s">
        <v>56</v>
      </c>
      <c r="CK161" s="50" t="s">
        <v>34</v>
      </c>
      <c r="CL161" s="50"/>
      <c r="CM161" s="50"/>
      <c r="CN161" s="51">
        <v>29.200000000000003</v>
      </c>
      <c r="CP161" s="46" t="s">
        <v>1000</v>
      </c>
      <c r="CQ161" s="50" t="s">
        <v>55</v>
      </c>
      <c r="CR161" s="50" t="s">
        <v>28</v>
      </c>
      <c r="CS161" s="50"/>
      <c r="CT161" s="50"/>
      <c r="CU161" s="51">
        <v>25.200000000000003</v>
      </c>
      <c r="CW161" s="46"/>
      <c r="CX161" s="50"/>
      <c r="CY161" s="50"/>
      <c r="CZ161" s="50"/>
      <c r="DA161" s="50"/>
      <c r="DB161" s="50"/>
      <c r="DC161" s="50"/>
      <c r="DD161" s="50"/>
      <c r="DE161" s="50"/>
      <c r="DF161" s="51"/>
      <c r="DG161" s="51"/>
      <c r="DH161" s="51"/>
      <c r="DI161" s="51"/>
      <c r="DJ161" s="51"/>
      <c r="DK161" s="51"/>
      <c r="DL161" s="51"/>
    </row>
    <row r="162" spans="3:116" x14ac:dyDescent="0.25">
      <c r="C162" s="46" t="s">
        <v>1001</v>
      </c>
      <c r="D162" s="50" t="s">
        <v>56</v>
      </c>
      <c r="E162" s="50"/>
      <c r="F162" s="50"/>
      <c r="G162" s="50"/>
      <c r="H162" s="50"/>
      <c r="I162" s="50"/>
      <c r="J162" s="50"/>
      <c r="K162" s="50"/>
      <c r="L162" s="50"/>
      <c r="M162" s="50"/>
      <c r="N162" s="50" t="s">
        <v>38</v>
      </c>
      <c r="O162" s="51">
        <v>212.07</v>
      </c>
      <c r="P162" s="51">
        <v>219.78</v>
      </c>
      <c r="Q162" s="51">
        <v>255.22</v>
      </c>
      <c r="R162" s="51">
        <v>294.92</v>
      </c>
      <c r="S162" s="51">
        <v>380.66</v>
      </c>
      <c r="T162" s="51">
        <v>418.74</v>
      </c>
      <c r="U162" s="51">
        <v>506.63</v>
      </c>
      <c r="W162" s="46" t="s">
        <v>1002</v>
      </c>
      <c r="X162" s="50" t="s">
        <v>56</v>
      </c>
      <c r="Y162" s="50" t="s">
        <v>38</v>
      </c>
      <c r="Z162" s="50"/>
      <c r="AA162" s="50"/>
      <c r="AB162" s="50"/>
      <c r="AC162" s="50"/>
      <c r="AD162" s="50"/>
      <c r="AE162" s="50"/>
      <c r="AF162" s="50"/>
      <c r="AG162" s="50"/>
      <c r="AH162" s="51">
        <v>169.71</v>
      </c>
      <c r="AI162" s="51">
        <v>202.18</v>
      </c>
      <c r="AJ162" s="51">
        <v>224.64</v>
      </c>
      <c r="AK162" s="51">
        <v>235.91</v>
      </c>
      <c r="AL162" s="51">
        <v>304.52999999999997</v>
      </c>
      <c r="AM162" s="51">
        <v>335.03</v>
      </c>
      <c r="AN162" s="51">
        <v>405.36</v>
      </c>
      <c r="CB162" s="46" t="s">
        <v>1003</v>
      </c>
      <c r="CC162" s="50" t="s">
        <v>55</v>
      </c>
      <c r="CD162" s="50" t="s">
        <v>34</v>
      </c>
      <c r="CE162" s="50"/>
      <c r="CF162" s="50"/>
      <c r="CG162" s="51">
        <v>38.200000000000003</v>
      </c>
      <c r="CI162" s="46" t="s">
        <v>1004</v>
      </c>
      <c r="CJ162" s="50" t="s">
        <v>56</v>
      </c>
      <c r="CK162" s="50" t="s">
        <v>38</v>
      </c>
      <c r="CL162" s="50"/>
      <c r="CM162" s="50"/>
      <c r="CN162" s="51">
        <v>32</v>
      </c>
      <c r="CP162" s="46" t="s">
        <v>1005</v>
      </c>
      <c r="CQ162" s="50" t="s">
        <v>55</v>
      </c>
      <c r="CR162" s="50" t="s">
        <v>34</v>
      </c>
      <c r="CS162" s="50"/>
      <c r="CT162" s="50"/>
      <c r="CU162" s="51">
        <v>27.900000000000002</v>
      </c>
      <c r="CW162" s="46"/>
      <c r="CX162" s="50"/>
      <c r="CY162" s="50"/>
      <c r="CZ162" s="50"/>
      <c r="DA162" s="50"/>
      <c r="DB162" s="50"/>
      <c r="DC162" s="50"/>
      <c r="DD162" s="50"/>
      <c r="DE162" s="50"/>
      <c r="DF162" s="51"/>
      <c r="DG162" s="51"/>
      <c r="DH162" s="51"/>
      <c r="DI162" s="51"/>
      <c r="DJ162" s="51"/>
      <c r="DK162" s="51"/>
      <c r="DL162" s="51"/>
    </row>
    <row r="163" spans="3:116" x14ac:dyDescent="0.25">
      <c r="C163" s="46" t="s">
        <v>1006</v>
      </c>
      <c r="D163" s="50" t="s">
        <v>56</v>
      </c>
      <c r="E163" s="50"/>
      <c r="F163" s="50"/>
      <c r="G163" s="50"/>
      <c r="H163" s="50"/>
      <c r="I163" s="50"/>
      <c r="J163" s="50"/>
      <c r="K163" s="50"/>
      <c r="L163" s="50"/>
      <c r="M163" s="50"/>
      <c r="N163" s="50" t="s">
        <v>42</v>
      </c>
      <c r="O163" s="51">
        <v>223.02</v>
      </c>
      <c r="P163" s="51">
        <v>231.06</v>
      </c>
      <c r="Q163" s="51">
        <v>268.42</v>
      </c>
      <c r="R163" s="51">
        <v>310.14999999999998</v>
      </c>
      <c r="S163" s="51">
        <v>400.19</v>
      </c>
      <c r="T163" s="51">
        <v>440.29</v>
      </c>
      <c r="U163" s="51">
        <v>532.76</v>
      </c>
      <c r="W163" s="46" t="s">
        <v>1007</v>
      </c>
      <c r="X163" s="50" t="s">
        <v>56</v>
      </c>
      <c r="Y163" s="50" t="s">
        <v>42</v>
      </c>
      <c r="Z163" s="50"/>
      <c r="AA163" s="50"/>
      <c r="AB163" s="50"/>
      <c r="AC163" s="50"/>
      <c r="AD163" s="50"/>
      <c r="AE163" s="50"/>
      <c r="AF163" s="50"/>
      <c r="AG163" s="50"/>
      <c r="AH163" s="51">
        <v>178.42</v>
      </c>
      <c r="AI163" s="51">
        <v>212.64</v>
      </c>
      <c r="AJ163" s="51">
        <v>236.22</v>
      </c>
      <c r="AK163" s="51">
        <v>248.08</v>
      </c>
      <c r="AL163" s="51">
        <v>320.2</v>
      </c>
      <c r="AM163" s="51">
        <v>352.32</v>
      </c>
      <c r="AN163" s="51">
        <v>426.24</v>
      </c>
      <c r="CB163" s="46" t="s">
        <v>1008</v>
      </c>
      <c r="CC163" s="50" t="s">
        <v>55</v>
      </c>
      <c r="CD163" s="50" t="s">
        <v>38</v>
      </c>
      <c r="CE163" s="50"/>
      <c r="CF163" s="50"/>
      <c r="CG163" s="51">
        <v>41.5</v>
      </c>
      <c r="CI163" s="46" t="s">
        <v>1009</v>
      </c>
      <c r="CJ163" s="50" t="s">
        <v>56</v>
      </c>
      <c r="CK163" s="50" t="s">
        <v>42</v>
      </c>
      <c r="CL163" s="50"/>
      <c r="CM163" s="50"/>
      <c r="CN163" s="51">
        <v>34.9</v>
      </c>
      <c r="CP163" s="46" t="s">
        <v>1010</v>
      </c>
      <c r="CQ163" s="50" t="s">
        <v>55</v>
      </c>
      <c r="CR163" s="50" t="s">
        <v>38</v>
      </c>
      <c r="CS163" s="50"/>
      <c r="CT163" s="50"/>
      <c r="CU163" s="51">
        <v>30.700000000000003</v>
      </c>
      <c r="CW163" s="46"/>
      <c r="CX163" s="50"/>
      <c r="CY163" s="50"/>
      <c r="CZ163" s="50"/>
      <c r="DA163" s="50"/>
      <c r="DB163" s="50"/>
      <c r="DC163" s="50"/>
      <c r="DD163" s="50"/>
      <c r="DE163" s="50"/>
      <c r="DF163" s="51"/>
      <c r="DG163" s="51"/>
      <c r="DH163" s="51"/>
      <c r="DI163" s="51"/>
      <c r="DJ163" s="51"/>
      <c r="DK163" s="51"/>
      <c r="DL163" s="51"/>
    </row>
    <row r="164" spans="3:116" x14ac:dyDescent="0.25">
      <c r="C164" s="46" t="s">
        <v>1011</v>
      </c>
      <c r="D164" s="50" t="s">
        <v>56</v>
      </c>
      <c r="E164" s="50"/>
      <c r="F164" s="50"/>
      <c r="G164" s="50"/>
      <c r="H164" s="50"/>
      <c r="I164" s="50"/>
      <c r="J164" s="50"/>
      <c r="K164" s="50"/>
      <c r="L164" s="50"/>
      <c r="M164" s="50"/>
      <c r="N164" s="50" t="s">
        <v>44</v>
      </c>
      <c r="O164" s="51">
        <v>233.94</v>
      </c>
      <c r="P164" s="51">
        <v>242.47</v>
      </c>
      <c r="Q164" s="51">
        <v>281.54000000000002</v>
      </c>
      <c r="R164" s="51">
        <v>325.24</v>
      </c>
      <c r="S164" s="51">
        <v>419.77</v>
      </c>
      <c r="T164" s="51">
        <v>461.98</v>
      </c>
      <c r="U164" s="51">
        <v>558.9</v>
      </c>
      <c r="W164" s="46" t="s">
        <v>1012</v>
      </c>
      <c r="X164" s="50" t="s">
        <v>56</v>
      </c>
      <c r="Y164" s="50" t="s">
        <v>44</v>
      </c>
      <c r="Z164" s="50"/>
      <c r="AA164" s="50"/>
      <c r="AB164" s="50"/>
      <c r="AC164" s="50"/>
      <c r="AD164" s="50"/>
      <c r="AE164" s="50"/>
      <c r="AF164" s="50"/>
      <c r="AG164" s="50"/>
      <c r="AH164" s="51">
        <v>187.19</v>
      </c>
      <c r="AI164" s="51">
        <v>223.11</v>
      </c>
      <c r="AJ164" s="51">
        <v>247.81</v>
      </c>
      <c r="AK164" s="51">
        <v>260.25</v>
      </c>
      <c r="AL164" s="51">
        <v>335.88</v>
      </c>
      <c r="AM164" s="51">
        <v>369.52</v>
      </c>
      <c r="AN164" s="51">
        <v>447.13</v>
      </c>
      <c r="CB164" s="46" t="s">
        <v>1013</v>
      </c>
      <c r="CC164" s="50" t="s">
        <v>55</v>
      </c>
      <c r="CD164" s="50" t="s">
        <v>42</v>
      </c>
      <c r="CE164" s="50"/>
      <c r="CF164" s="50"/>
      <c r="CG164" s="51">
        <v>44.900000000000006</v>
      </c>
      <c r="CI164" s="46" t="s">
        <v>1014</v>
      </c>
      <c r="CJ164" s="50" t="s">
        <v>56</v>
      </c>
      <c r="CK164" s="50" t="s">
        <v>44</v>
      </c>
      <c r="CL164" s="50"/>
      <c r="CM164" s="50"/>
      <c r="CN164" s="51">
        <v>37.700000000000003</v>
      </c>
      <c r="CP164" s="46" t="s">
        <v>1015</v>
      </c>
      <c r="CQ164" s="50" t="s">
        <v>55</v>
      </c>
      <c r="CR164" s="50" t="s">
        <v>42</v>
      </c>
      <c r="CS164" s="50"/>
      <c r="CT164" s="50"/>
      <c r="CU164" s="51">
        <v>33.5</v>
      </c>
      <c r="CW164" s="46"/>
      <c r="CX164" s="50"/>
      <c r="CY164" s="50"/>
      <c r="CZ164" s="50"/>
      <c r="DA164" s="50"/>
      <c r="DB164" s="50"/>
      <c r="DC164" s="50"/>
      <c r="DD164" s="50"/>
      <c r="DE164" s="50"/>
      <c r="DF164" s="51"/>
      <c r="DG164" s="51"/>
      <c r="DH164" s="51"/>
      <c r="DI164" s="51"/>
      <c r="DJ164" s="51"/>
      <c r="DK164" s="51"/>
      <c r="DL164" s="51"/>
    </row>
    <row r="165" spans="3:116" x14ac:dyDescent="0.25">
      <c r="C165" s="46" t="s">
        <v>1016</v>
      </c>
      <c r="D165" s="50" t="s">
        <v>56</v>
      </c>
      <c r="E165" s="50"/>
      <c r="F165" s="50"/>
      <c r="G165" s="50"/>
      <c r="H165" s="50"/>
      <c r="I165" s="50"/>
      <c r="J165" s="50"/>
      <c r="K165" s="50"/>
      <c r="L165" s="50"/>
      <c r="M165" s="50"/>
      <c r="N165" s="50" t="s">
        <v>46</v>
      </c>
      <c r="O165" s="51">
        <v>244.94</v>
      </c>
      <c r="P165" s="51">
        <v>253.88</v>
      </c>
      <c r="Q165" s="51">
        <v>294.83</v>
      </c>
      <c r="R165" s="51">
        <v>340.64</v>
      </c>
      <c r="S165" s="51">
        <v>439.54</v>
      </c>
      <c r="T165" s="51">
        <v>483.73</v>
      </c>
      <c r="U165" s="51">
        <v>585.22</v>
      </c>
      <c r="W165" s="46" t="s">
        <v>1017</v>
      </c>
      <c r="X165" s="50" t="s">
        <v>56</v>
      </c>
      <c r="Y165" s="50" t="s">
        <v>46</v>
      </c>
      <c r="Z165" s="50"/>
      <c r="AA165" s="50"/>
      <c r="AB165" s="50"/>
      <c r="AC165" s="50"/>
      <c r="AD165" s="50"/>
      <c r="AE165" s="50"/>
      <c r="AF165" s="50"/>
      <c r="AG165" s="50"/>
      <c r="AH165" s="51">
        <v>196.03</v>
      </c>
      <c r="AI165" s="51">
        <v>233.53</v>
      </c>
      <c r="AJ165" s="51">
        <v>259.39</v>
      </c>
      <c r="AK165" s="51">
        <v>272.51</v>
      </c>
      <c r="AL165" s="51">
        <v>351.65</v>
      </c>
      <c r="AM165" s="51">
        <v>386.99</v>
      </c>
      <c r="AN165" s="51">
        <v>468.14</v>
      </c>
      <c r="CB165" s="46" t="s">
        <v>1018</v>
      </c>
      <c r="CC165" s="50" t="s">
        <v>55</v>
      </c>
      <c r="CD165" s="50" t="s">
        <v>44</v>
      </c>
      <c r="CE165" s="50"/>
      <c r="CF165" s="50"/>
      <c r="CG165" s="51">
        <v>48.2</v>
      </c>
      <c r="CI165" s="46" t="s">
        <v>1019</v>
      </c>
      <c r="CJ165" s="50" t="s">
        <v>56</v>
      </c>
      <c r="CK165" s="50" t="s">
        <v>46</v>
      </c>
      <c r="CL165" s="50"/>
      <c r="CM165" s="50"/>
      <c r="CN165" s="51">
        <v>40.6</v>
      </c>
      <c r="CP165" s="46" t="s">
        <v>1020</v>
      </c>
      <c r="CQ165" s="50" t="s">
        <v>55</v>
      </c>
      <c r="CR165" s="50" t="s">
        <v>44</v>
      </c>
      <c r="CS165" s="50"/>
      <c r="CT165" s="50"/>
      <c r="CU165" s="51">
        <v>36.200000000000003</v>
      </c>
      <c r="CW165" s="46"/>
      <c r="CX165" s="50"/>
      <c r="CY165" s="50"/>
      <c r="CZ165" s="50"/>
      <c r="DA165" s="50"/>
      <c r="DB165" s="50"/>
      <c r="DC165" s="50"/>
      <c r="DD165" s="50"/>
      <c r="DE165" s="50"/>
      <c r="DF165" s="51"/>
      <c r="DG165" s="51"/>
      <c r="DH165" s="51"/>
      <c r="DI165" s="51"/>
      <c r="DJ165" s="51"/>
      <c r="DK165" s="51"/>
      <c r="DL165" s="51"/>
    </row>
    <row r="166" spans="3:116" x14ac:dyDescent="0.25">
      <c r="C166" s="46" t="s">
        <v>1021</v>
      </c>
      <c r="D166" s="50" t="s">
        <v>56</v>
      </c>
      <c r="E166" s="50"/>
      <c r="F166" s="50"/>
      <c r="G166" s="50"/>
      <c r="H166" s="50"/>
      <c r="I166" s="50"/>
      <c r="J166" s="50"/>
      <c r="K166" s="50"/>
      <c r="L166" s="50"/>
      <c r="M166" s="50"/>
      <c r="N166" s="50" t="s">
        <v>48</v>
      </c>
      <c r="O166" s="51">
        <v>255.89</v>
      </c>
      <c r="P166" s="51">
        <v>265.19</v>
      </c>
      <c r="Q166" s="51">
        <v>307.95</v>
      </c>
      <c r="R166" s="51">
        <v>355.82</v>
      </c>
      <c r="S166" s="51">
        <v>459.2</v>
      </c>
      <c r="T166" s="51">
        <v>505.28</v>
      </c>
      <c r="U166" s="51">
        <v>611.30999999999995</v>
      </c>
      <c r="W166" s="46" t="s">
        <v>1022</v>
      </c>
      <c r="X166" s="50" t="s">
        <v>56</v>
      </c>
      <c r="Y166" s="50" t="s">
        <v>48</v>
      </c>
      <c r="Z166" s="50"/>
      <c r="AA166" s="50"/>
      <c r="AB166" s="50"/>
      <c r="AC166" s="50"/>
      <c r="AD166" s="50"/>
      <c r="AE166" s="50"/>
      <c r="AF166" s="50"/>
      <c r="AG166" s="50"/>
      <c r="AH166" s="51">
        <v>204.74</v>
      </c>
      <c r="AI166" s="51">
        <v>243.99</v>
      </c>
      <c r="AJ166" s="51">
        <v>270.99</v>
      </c>
      <c r="AK166" s="51">
        <v>284.68</v>
      </c>
      <c r="AL166" s="51">
        <v>367.32</v>
      </c>
      <c r="AM166" s="51">
        <v>404.19</v>
      </c>
      <c r="AN166" s="51">
        <v>489.06</v>
      </c>
      <c r="CB166" s="46" t="s">
        <v>1023</v>
      </c>
      <c r="CC166" s="50" t="s">
        <v>55</v>
      </c>
      <c r="CD166" s="50" t="s">
        <v>46</v>
      </c>
      <c r="CE166" s="50"/>
      <c r="CF166" s="50"/>
      <c r="CG166" s="51">
        <v>51.5</v>
      </c>
      <c r="CI166" s="46" t="s">
        <v>1024</v>
      </c>
      <c r="CJ166" s="50" t="s">
        <v>56</v>
      </c>
      <c r="CK166" s="50" t="s">
        <v>48</v>
      </c>
      <c r="CL166" s="50"/>
      <c r="CM166" s="50"/>
      <c r="CN166" s="51">
        <v>43.5</v>
      </c>
      <c r="CP166" s="46" t="s">
        <v>1025</v>
      </c>
      <c r="CQ166" s="50" t="s">
        <v>55</v>
      </c>
      <c r="CR166" s="50" t="s">
        <v>46</v>
      </c>
      <c r="CS166" s="50"/>
      <c r="CT166" s="50"/>
      <c r="CU166" s="51">
        <v>38.900000000000006</v>
      </c>
      <c r="CW166" s="46"/>
      <c r="CX166" s="50"/>
      <c r="CY166" s="50"/>
      <c r="CZ166" s="50"/>
      <c r="DA166" s="50"/>
      <c r="DB166" s="50"/>
      <c r="DC166" s="50"/>
      <c r="DD166" s="50"/>
      <c r="DE166" s="50"/>
      <c r="DF166" s="51"/>
      <c r="DG166" s="51"/>
      <c r="DH166" s="51"/>
      <c r="DI166" s="51"/>
      <c r="DJ166" s="51"/>
      <c r="DK166" s="51"/>
      <c r="DL166" s="51"/>
    </row>
    <row r="167" spans="3:116" x14ac:dyDescent="0.25">
      <c r="C167" s="46" t="s">
        <v>1026</v>
      </c>
      <c r="D167" s="50" t="s">
        <v>56</v>
      </c>
      <c r="E167" s="50"/>
      <c r="F167" s="50"/>
      <c r="G167" s="50"/>
      <c r="H167" s="50"/>
      <c r="I167" s="50"/>
      <c r="J167" s="50"/>
      <c r="K167" s="50"/>
      <c r="L167" s="50"/>
      <c r="M167" s="50"/>
      <c r="N167" s="50" t="s">
        <v>50</v>
      </c>
      <c r="O167" s="51">
        <v>276.77999999999997</v>
      </c>
      <c r="P167" s="51">
        <v>289.89</v>
      </c>
      <c r="Q167" s="51">
        <v>334.53</v>
      </c>
      <c r="R167" s="51">
        <v>384.34</v>
      </c>
      <c r="S167" s="51">
        <v>496.26</v>
      </c>
      <c r="T167" s="51">
        <v>546.15</v>
      </c>
      <c r="U167" s="51">
        <v>660.76</v>
      </c>
      <c r="W167" s="46" t="s">
        <v>1027</v>
      </c>
      <c r="X167" s="50" t="s">
        <v>56</v>
      </c>
      <c r="Y167" s="50" t="s">
        <v>50</v>
      </c>
      <c r="Z167" s="50"/>
      <c r="AA167" s="50"/>
      <c r="AB167" s="50"/>
      <c r="AC167" s="50"/>
      <c r="AD167" s="50"/>
      <c r="AE167" s="50"/>
      <c r="AF167" s="50"/>
      <c r="AG167" s="50"/>
      <c r="AH167" s="51">
        <v>219.97</v>
      </c>
      <c r="AI167" s="51">
        <v>262.05</v>
      </c>
      <c r="AJ167" s="51">
        <v>290.93</v>
      </c>
      <c r="AK167" s="51">
        <v>306.51</v>
      </c>
      <c r="AL167" s="51">
        <v>393.95</v>
      </c>
      <c r="AM167" s="51">
        <v>433.64</v>
      </c>
      <c r="AN167" s="51">
        <v>525.13</v>
      </c>
      <c r="CB167" s="46" t="s">
        <v>1028</v>
      </c>
      <c r="CC167" s="50" t="s">
        <v>55</v>
      </c>
      <c r="CD167" s="50" t="s">
        <v>48</v>
      </c>
      <c r="CE167" s="50"/>
      <c r="CF167" s="50"/>
      <c r="CG167" s="51">
        <v>54.800000000000004</v>
      </c>
      <c r="CI167" s="46" t="s">
        <v>1029</v>
      </c>
      <c r="CJ167" s="50" t="s">
        <v>56</v>
      </c>
      <c r="CK167" s="50" t="s">
        <v>50</v>
      </c>
      <c r="CL167" s="50"/>
      <c r="CM167" s="50"/>
      <c r="CN167" s="51">
        <v>46.300000000000004</v>
      </c>
      <c r="CP167" s="46" t="s">
        <v>1030</v>
      </c>
      <c r="CQ167" s="50" t="s">
        <v>55</v>
      </c>
      <c r="CR167" s="50" t="s">
        <v>48</v>
      </c>
      <c r="CS167" s="50"/>
      <c r="CT167" s="50"/>
      <c r="CU167" s="51">
        <v>41.7</v>
      </c>
      <c r="CW167" s="46"/>
      <c r="CX167" s="50"/>
      <c r="CY167" s="50"/>
      <c r="CZ167" s="50"/>
      <c r="DA167" s="50"/>
      <c r="DB167" s="50"/>
      <c r="DC167" s="50"/>
      <c r="DD167" s="50"/>
      <c r="DE167" s="50"/>
      <c r="DF167" s="51"/>
      <c r="DG167" s="51"/>
      <c r="DH167" s="51"/>
      <c r="DI167" s="51"/>
      <c r="DJ167" s="51"/>
      <c r="DK167" s="51"/>
      <c r="DL167" s="51"/>
    </row>
    <row r="168" spans="3:116" x14ac:dyDescent="0.25">
      <c r="C168" s="46" t="s">
        <v>1031</v>
      </c>
      <c r="D168" s="50" t="s">
        <v>56</v>
      </c>
      <c r="E168" s="50"/>
      <c r="F168" s="50"/>
      <c r="G168" s="50"/>
      <c r="H168" s="50"/>
      <c r="I168" s="50"/>
      <c r="J168" s="50"/>
      <c r="K168" s="50"/>
      <c r="L168" s="50"/>
      <c r="M168" s="50"/>
      <c r="N168" s="50" t="s">
        <v>52</v>
      </c>
      <c r="O168" s="51">
        <v>297.66000000000003</v>
      </c>
      <c r="P168" s="51">
        <v>314.58999999999997</v>
      </c>
      <c r="Q168" s="51">
        <v>361.17</v>
      </c>
      <c r="R168" s="51">
        <v>412.85</v>
      </c>
      <c r="S168" s="51">
        <v>533.30999999999995</v>
      </c>
      <c r="T168" s="51">
        <v>587.02</v>
      </c>
      <c r="U168" s="51">
        <v>710.16</v>
      </c>
      <c r="W168" s="46" t="s">
        <v>1032</v>
      </c>
      <c r="X168" s="50" t="s">
        <v>56</v>
      </c>
      <c r="Y168" s="50" t="s">
        <v>52</v>
      </c>
      <c r="Z168" s="50"/>
      <c r="AA168" s="50"/>
      <c r="AB168" s="50"/>
      <c r="AC168" s="50"/>
      <c r="AD168" s="50"/>
      <c r="AE168" s="50"/>
      <c r="AF168" s="50"/>
      <c r="AG168" s="50"/>
      <c r="AH168" s="51">
        <v>235.14</v>
      </c>
      <c r="AI168" s="51">
        <v>280.10000000000002</v>
      </c>
      <c r="AJ168" s="51">
        <v>310.91000000000003</v>
      </c>
      <c r="AK168" s="51">
        <v>328.38</v>
      </c>
      <c r="AL168" s="51">
        <v>420.54</v>
      </c>
      <c r="AM168" s="51">
        <v>463.11</v>
      </c>
      <c r="AN168" s="51">
        <v>561.24</v>
      </c>
      <c r="CB168" s="46" t="s">
        <v>1033</v>
      </c>
      <c r="CC168" s="50" t="s">
        <v>55</v>
      </c>
      <c r="CD168" s="50" t="s">
        <v>50</v>
      </c>
      <c r="CE168" s="50"/>
      <c r="CF168" s="50"/>
      <c r="CG168" s="51">
        <v>58.1</v>
      </c>
      <c r="CI168" s="46" t="s">
        <v>1034</v>
      </c>
      <c r="CJ168" s="50" t="s">
        <v>56</v>
      </c>
      <c r="CK168" s="50" t="s">
        <v>52</v>
      </c>
      <c r="CL168" s="50"/>
      <c r="CM168" s="50"/>
      <c r="CN168" s="51">
        <v>49.2</v>
      </c>
      <c r="CP168" s="46" t="s">
        <v>1035</v>
      </c>
      <c r="CQ168" s="50" t="s">
        <v>55</v>
      </c>
      <c r="CR168" s="50" t="s">
        <v>50</v>
      </c>
      <c r="CS168" s="50"/>
      <c r="CT168" s="50"/>
      <c r="CU168" s="51">
        <v>44.400000000000006</v>
      </c>
      <c r="CW168" s="46"/>
      <c r="CX168" s="50"/>
      <c r="CY168" s="50"/>
      <c r="CZ168" s="50"/>
      <c r="DA168" s="50"/>
      <c r="DB168" s="50"/>
      <c r="DC168" s="50"/>
      <c r="DD168" s="50"/>
      <c r="DE168" s="50"/>
      <c r="DF168" s="51"/>
      <c r="DG168" s="51"/>
      <c r="DH168" s="51"/>
      <c r="DI168" s="51"/>
      <c r="DJ168" s="51"/>
      <c r="DK168" s="51"/>
      <c r="DL168" s="51"/>
    </row>
    <row r="169" spans="3:116" x14ac:dyDescent="0.25">
      <c r="C169" s="46" t="s">
        <v>1036</v>
      </c>
      <c r="D169" s="50" t="s">
        <v>56</v>
      </c>
      <c r="E169" s="50"/>
      <c r="F169" s="50"/>
      <c r="G169" s="50"/>
      <c r="H169" s="50"/>
      <c r="I169" s="50"/>
      <c r="J169" s="50"/>
      <c r="K169" s="50"/>
      <c r="L169" s="50"/>
      <c r="M169" s="50"/>
      <c r="N169" s="50" t="s">
        <v>54</v>
      </c>
      <c r="O169" s="51">
        <v>20.88</v>
      </c>
      <c r="P169" s="51">
        <v>24.7</v>
      </c>
      <c r="Q169" s="51">
        <v>26.59</v>
      </c>
      <c r="R169" s="51">
        <v>28.52</v>
      </c>
      <c r="S169" s="51">
        <v>37.049999999999997</v>
      </c>
      <c r="T169" s="51">
        <v>40.869999999999997</v>
      </c>
      <c r="U169" s="51">
        <v>49.4</v>
      </c>
      <c r="W169" s="46" t="s">
        <v>1037</v>
      </c>
      <c r="X169" s="50" t="s">
        <v>56</v>
      </c>
      <c r="Y169" s="50" t="s">
        <v>54</v>
      </c>
      <c r="Z169" s="50"/>
      <c r="AA169" s="50"/>
      <c r="AB169" s="50"/>
      <c r="AC169" s="50"/>
      <c r="AD169" s="50"/>
      <c r="AE169" s="50"/>
      <c r="AF169" s="50"/>
      <c r="AG169" s="50"/>
      <c r="AH169" s="51">
        <v>15.22</v>
      </c>
      <c r="AI169" s="51">
        <v>18.05</v>
      </c>
      <c r="AJ169" s="51">
        <v>19.940000000000001</v>
      </c>
      <c r="AK169" s="51">
        <v>21.87</v>
      </c>
      <c r="AL169" s="51">
        <v>26.59</v>
      </c>
      <c r="AM169" s="51">
        <v>29.46</v>
      </c>
      <c r="AN169" s="51">
        <v>36.11</v>
      </c>
      <c r="CB169" s="46" t="s">
        <v>1038</v>
      </c>
      <c r="CC169" s="50" t="s">
        <v>55</v>
      </c>
      <c r="CD169" s="50" t="s">
        <v>52</v>
      </c>
      <c r="CE169" s="50"/>
      <c r="CF169" s="50"/>
      <c r="CG169" s="51">
        <v>61.400000000000006</v>
      </c>
      <c r="CI169" s="46" t="s">
        <v>1039</v>
      </c>
      <c r="CJ169" s="50" t="s">
        <v>56</v>
      </c>
      <c r="CK169" s="50" t="s">
        <v>54</v>
      </c>
      <c r="CL169" s="50"/>
      <c r="CM169" s="50"/>
      <c r="CN169" s="51">
        <v>2.9000000000000004</v>
      </c>
      <c r="CP169" s="46" t="s">
        <v>1040</v>
      </c>
      <c r="CQ169" s="50" t="s">
        <v>55</v>
      </c>
      <c r="CR169" s="50" t="s">
        <v>52</v>
      </c>
      <c r="CS169" s="50"/>
      <c r="CT169" s="50"/>
      <c r="CU169" s="51">
        <v>47.2</v>
      </c>
      <c r="CW169" s="46"/>
      <c r="CX169" s="50"/>
      <c r="CY169" s="50"/>
      <c r="CZ169" s="50"/>
      <c r="DA169" s="50"/>
      <c r="DB169" s="50"/>
      <c r="DC169" s="50"/>
      <c r="DD169" s="50"/>
      <c r="DE169" s="50"/>
      <c r="DF169" s="51"/>
      <c r="DG169" s="51"/>
      <c r="DH169" s="51"/>
      <c r="DI169" s="51"/>
      <c r="DJ169" s="51"/>
      <c r="DK169" s="51"/>
      <c r="DL169" s="51"/>
    </row>
    <row r="170" spans="3:116" x14ac:dyDescent="0.25">
      <c r="C170" s="46" t="s">
        <v>191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 t="s">
        <v>12</v>
      </c>
      <c r="O170" s="49" t="s">
        <v>13</v>
      </c>
      <c r="P170" s="49" t="s">
        <v>14</v>
      </c>
      <c r="Q170" s="49" t="s">
        <v>15</v>
      </c>
      <c r="R170" s="49" t="s">
        <v>16</v>
      </c>
      <c r="S170" s="49" t="s">
        <v>17</v>
      </c>
      <c r="T170" s="49" t="s">
        <v>18</v>
      </c>
      <c r="U170" s="49" t="s">
        <v>19</v>
      </c>
      <c r="W170" s="46" t="s">
        <v>192</v>
      </c>
      <c r="X170" s="43"/>
      <c r="Y170" s="43" t="s">
        <v>12</v>
      </c>
      <c r="Z170" s="43"/>
      <c r="AA170" s="43"/>
      <c r="AB170" s="43"/>
      <c r="AC170" s="43"/>
      <c r="AD170" s="43"/>
      <c r="AE170" s="43"/>
      <c r="AF170" s="43"/>
      <c r="AG170" s="43"/>
      <c r="AH170" s="49" t="s">
        <v>13</v>
      </c>
      <c r="AI170" s="49" t="s">
        <v>14</v>
      </c>
      <c r="AJ170" s="49" t="s">
        <v>15</v>
      </c>
      <c r="AK170" s="49" t="s">
        <v>16</v>
      </c>
      <c r="AL170" s="49" t="s">
        <v>17</v>
      </c>
      <c r="AM170" s="49" t="s">
        <v>18</v>
      </c>
      <c r="AN170" s="49" t="s">
        <v>19</v>
      </c>
      <c r="CB170" s="46" t="s">
        <v>1041</v>
      </c>
      <c r="CC170" s="50" t="s">
        <v>55</v>
      </c>
      <c r="CD170" s="50" t="s">
        <v>54</v>
      </c>
      <c r="CE170" s="50"/>
      <c r="CF170" s="50"/>
      <c r="CG170" s="51">
        <v>3.3000000000000003</v>
      </c>
      <c r="CI170" s="46" t="s">
        <v>195</v>
      </c>
      <c r="CJ170" s="43"/>
      <c r="CK170" s="43" t="s">
        <v>12</v>
      </c>
      <c r="CL170" s="43"/>
      <c r="CM170" s="43"/>
      <c r="CN170" s="49" t="s">
        <v>20</v>
      </c>
      <c r="CP170" s="46" t="s">
        <v>1042</v>
      </c>
      <c r="CQ170" s="50" t="s">
        <v>55</v>
      </c>
      <c r="CR170" s="50" t="s">
        <v>54</v>
      </c>
      <c r="CS170" s="50"/>
      <c r="CT170" s="50"/>
      <c r="CU170" s="51">
        <v>2.8000000000000003</v>
      </c>
      <c r="CW170" s="46"/>
      <c r="CX170" s="43"/>
      <c r="CY170" s="43"/>
      <c r="CZ170" s="43"/>
      <c r="DA170" s="43"/>
      <c r="DB170" s="43"/>
      <c r="DC170" s="43"/>
      <c r="DD170" s="43"/>
      <c r="DE170" s="43"/>
      <c r="DF170" s="49"/>
      <c r="DG170" s="49"/>
      <c r="DH170" s="49"/>
      <c r="DI170" s="49"/>
      <c r="DJ170" s="49"/>
      <c r="DK170" s="49"/>
      <c r="DL170" s="49"/>
    </row>
    <row r="171" spans="3:116" x14ac:dyDescent="0.25">
      <c r="C171" s="46" t="s">
        <v>1043</v>
      </c>
      <c r="D171" s="50" t="s">
        <v>57</v>
      </c>
      <c r="E171" s="50"/>
      <c r="F171" s="50"/>
      <c r="G171" s="50"/>
      <c r="H171" s="50"/>
      <c r="I171" s="50"/>
      <c r="J171" s="50"/>
      <c r="K171" s="50"/>
      <c r="L171" s="50"/>
      <c r="M171" s="50"/>
      <c r="N171" s="50" t="s">
        <v>22</v>
      </c>
      <c r="O171" s="51">
        <v>179.19</v>
      </c>
      <c r="P171" s="51">
        <v>185.75</v>
      </c>
      <c r="Q171" s="51">
        <v>215.7</v>
      </c>
      <c r="R171" s="51">
        <v>249.2</v>
      </c>
      <c r="S171" s="51">
        <v>321.64</v>
      </c>
      <c r="T171" s="51">
        <v>353.85</v>
      </c>
      <c r="U171" s="51">
        <v>428.13</v>
      </c>
      <c r="W171" s="46" t="s">
        <v>1044</v>
      </c>
      <c r="X171" s="50" t="s">
        <v>57</v>
      </c>
      <c r="Y171" s="50" t="s">
        <v>22</v>
      </c>
      <c r="Z171" s="50"/>
      <c r="AA171" s="50"/>
      <c r="AB171" s="50"/>
      <c r="AC171" s="50"/>
      <c r="AD171" s="50"/>
      <c r="AE171" s="50"/>
      <c r="AF171" s="50"/>
      <c r="AG171" s="50"/>
      <c r="AH171" s="51">
        <v>143.4</v>
      </c>
      <c r="AI171" s="51">
        <v>170.83</v>
      </c>
      <c r="AJ171" s="51">
        <v>189.83</v>
      </c>
      <c r="AK171" s="51">
        <v>199.35</v>
      </c>
      <c r="AL171" s="51">
        <v>257.29000000000002</v>
      </c>
      <c r="AM171" s="51">
        <v>283.14999999999998</v>
      </c>
      <c r="AN171" s="51">
        <v>342.52</v>
      </c>
      <c r="CB171" s="46" t="s">
        <v>201</v>
      </c>
      <c r="CC171" s="43"/>
      <c r="CD171" s="43" t="s">
        <v>12</v>
      </c>
      <c r="CE171" s="43"/>
      <c r="CF171" s="43"/>
      <c r="CG171" s="49" t="s">
        <v>20</v>
      </c>
      <c r="CI171" s="46" t="s">
        <v>1045</v>
      </c>
      <c r="CJ171" s="50" t="s">
        <v>57</v>
      </c>
      <c r="CK171" s="50" t="s">
        <v>22</v>
      </c>
      <c r="CL171" s="50"/>
      <c r="CM171" s="50"/>
      <c r="CN171" s="51">
        <v>23.1</v>
      </c>
      <c r="CP171" s="46" t="s">
        <v>203</v>
      </c>
      <c r="CQ171" s="43"/>
      <c r="CR171" s="43" t="s">
        <v>12</v>
      </c>
      <c r="CS171" s="43"/>
      <c r="CT171" s="43"/>
      <c r="CU171" s="49" t="s">
        <v>20</v>
      </c>
      <c r="CW171" s="46"/>
      <c r="CX171" s="50"/>
      <c r="CY171" s="50"/>
      <c r="CZ171" s="50"/>
      <c r="DA171" s="50"/>
      <c r="DB171" s="50"/>
      <c r="DC171" s="50"/>
      <c r="DD171" s="50"/>
      <c r="DE171" s="50"/>
      <c r="DF171" s="51"/>
      <c r="DG171" s="51"/>
      <c r="DH171" s="51"/>
      <c r="DI171" s="51"/>
      <c r="DJ171" s="51"/>
      <c r="DK171" s="51"/>
      <c r="DL171" s="51"/>
    </row>
    <row r="172" spans="3:116" x14ac:dyDescent="0.25">
      <c r="C172" s="46" t="s">
        <v>1046</v>
      </c>
      <c r="D172" s="50" t="s">
        <v>57</v>
      </c>
      <c r="E172" s="50"/>
      <c r="F172" s="50"/>
      <c r="G172" s="50"/>
      <c r="H172" s="50"/>
      <c r="I172" s="50"/>
      <c r="J172" s="50"/>
      <c r="K172" s="50"/>
      <c r="L172" s="50"/>
      <c r="M172" s="50"/>
      <c r="N172" s="50" t="s">
        <v>28</v>
      </c>
      <c r="O172" s="51">
        <v>190.15</v>
      </c>
      <c r="P172" s="51">
        <v>197.06</v>
      </c>
      <c r="Q172" s="51">
        <v>228.81</v>
      </c>
      <c r="R172" s="51">
        <v>264.43</v>
      </c>
      <c r="S172" s="51">
        <v>341.18</v>
      </c>
      <c r="T172" s="51">
        <v>375.4</v>
      </c>
      <c r="U172" s="51">
        <v>454.27</v>
      </c>
      <c r="W172" s="46" t="s">
        <v>1047</v>
      </c>
      <c r="X172" s="50" t="s">
        <v>57</v>
      </c>
      <c r="Y172" s="50" t="s">
        <v>28</v>
      </c>
      <c r="Z172" s="50"/>
      <c r="AA172" s="50"/>
      <c r="AB172" s="50"/>
      <c r="AC172" s="50"/>
      <c r="AD172" s="50"/>
      <c r="AE172" s="50"/>
      <c r="AF172" s="50"/>
      <c r="AG172" s="50"/>
      <c r="AH172" s="51">
        <v>152.11000000000001</v>
      </c>
      <c r="AI172" s="51">
        <v>181.3</v>
      </c>
      <c r="AJ172" s="51">
        <v>201.33</v>
      </c>
      <c r="AK172" s="51">
        <v>211.52</v>
      </c>
      <c r="AL172" s="51">
        <v>272.95999999999998</v>
      </c>
      <c r="AM172" s="51">
        <v>300.36</v>
      </c>
      <c r="AN172" s="51">
        <v>363.45</v>
      </c>
      <c r="CB172" s="46" t="s">
        <v>1048</v>
      </c>
      <c r="CC172" s="50" t="s">
        <v>56</v>
      </c>
      <c r="CD172" s="50" t="s">
        <v>24</v>
      </c>
      <c r="CE172" s="50"/>
      <c r="CF172" s="50"/>
      <c r="CG172" s="51">
        <v>29.8</v>
      </c>
      <c r="CI172" s="46" t="s">
        <v>1049</v>
      </c>
      <c r="CJ172" s="50" t="s">
        <v>57</v>
      </c>
      <c r="CK172" s="50" t="s">
        <v>28</v>
      </c>
      <c r="CL172" s="50"/>
      <c r="CM172" s="50"/>
      <c r="CN172" s="51">
        <v>25.900000000000002</v>
      </c>
      <c r="CP172" s="46" t="s">
        <v>1050</v>
      </c>
      <c r="CQ172" s="50" t="s">
        <v>56</v>
      </c>
      <c r="CR172" s="50" t="s">
        <v>25</v>
      </c>
      <c r="CS172" s="50"/>
      <c r="CT172" s="50"/>
      <c r="CU172" s="51">
        <v>14.9</v>
      </c>
      <c r="CW172" s="46"/>
      <c r="CX172" s="50"/>
      <c r="CY172" s="50"/>
      <c r="CZ172" s="50"/>
      <c r="DA172" s="50"/>
      <c r="DB172" s="50"/>
      <c r="DC172" s="50"/>
      <c r="DD172" s="50"/>
      <c r="DE172" s="50"/>
      <c r="DF172" s="51"/>
      <c r="DG172" s="51"/>
      <c r="DH172" s="51"/>
      <c r="DI172" s="51"/>
      <c r="DJ172" s="51"/>
      <c r="DK172" s="51"/>
      <c r="DL172" s="51"/>
    </row>
    <row r="173" spans="3:116" x14ac:dyDescent="0.25">
      <c r="C173" s="46" t="s">
        <v>1051</v>
      </c>
      <c r="D173" s="50" t="s">
        <v>57</v>
      </c>
      <c r="E173" s="50"/>
      <c r="F173" s="50"/>
      <c r="G173" s="50"/>
      <c r="H173" s="50"/>
      <c r="I173" s="50"/>
      <c r="J173" s="50"/>
      <c r="K173" s="50"/>
      <c r="L173" s="50"/>
      <c r="M173" s="50"/>
      <c r="N173" s="50" t="s">
        <v>34</v>
      </c>
      <c r="O173" s="51">
        <v>201.06</v>
      </c>
      <c r="P173" s="51">
        <v>208.38</v>
      </c>
      <c r="Q173" s="51">
        <v>242.02</v>
      </c>
      <c r="R173" s="51">
        <v>279.52</v>
      </c>
      <c r="S173" s="51">
        <v>360.76</v>
      </c>
      <c r="T173" s="51">
        <v>396.96</v>
      </c>
      <c r="U173" s="51">
        <v>480.31</v>
      </c>
      <c r="W173" s="46" t="s">
        <v>1052</v>
      </c>
      <c r="X173" s="50" t="s">
        <v>57</v>
      </c>
      <c r="Y173" s="50" t="s">
        <v>34</v>
      </c>
      <c r="Z173" s="50"/>
      <c r="AA173" s="50"/>
      <c r="AB173" s="50"/>
      <c r="AC173" s="50"/>
      <c r="AD173" s="50"/>
      <c r="AE173" s="50"/>
      <c r="AF173" s="50"/>
      <c r="AG173" s="50"/>
      <c r="AH173" s="51">
        <v>160.86000000000001</v>
      </c>
      <c r="AI173" s="51">
        <v>191.72</v>
      </c>
      <c r="AJ173" s="51">
        <v>212.92</v>
      </c>
      <c r="AK173" s="51">
        <v>223.65</v>
      </c>
      <c r="AL173" s="51">
        <v>288.68</v>
      </c>
      <c r="AM173" s="51">
        <v>317.64999999999998</v>
      </c>
      <c r="AN173" s="51">
        <v>384.25</v>
      </c>
      <c r="CB173" s="46" t="s">
        <v>1053</v>
      </c>
      <c r="CC173" s="50" t="s">
        <v>56</v>
      </c>
      <c r="CD173" s="50" t="s">
        <v>30</v>
      </c>
      <c r="CE173" s="50"/>
      <c r="CF173" s="50"/>
      <c r="CG173" s="51">
        <v>31.200000000000003</v>
      </c>
      <c r="CI173" s="46" t="s">
        <v>1054</v>
      </c>
      <c r="CJ173" s="50" t="s">
        <v>57</v>
      </c>
      <c r="CK173" s="50" t="s">
        <v>34</v>
      </c>
      <c r="CL173" s="50"/>
      <c r="CM173" s="50"/>
      <c r="CN173" s="51">
        <v>28.8</v>
      </c>
      <c r="CP173" s="46" t="s">
        <v>1055</v>
      </c>
      <c r="CQ173" s="50" t="s">
        <v>56</v>
      </c>
      <c r="CR173" s="50" t="s">
        <v>31</v>
      </c>
      <c r="CS173" s="50"/>
      <c r="CT173" s="50"/>
      <c r="CU173" s="51">
        <v>22.1</v>
      </c>
      <c r="CW173" s="46"/>
      <c r="CX173" s="50"/>
      <c r="CY173" s="50"/>
      <c r="CZ173" s="50"/>
      <c r="DA173" s="50"/>
      <c r="DB173" s="50"/>
      <c r="DC173" s="50"/>
      <c r="DD173" s="50"/>
      <c r="DE173" s="50"/>
      <c r="DF173" s="51"/>
      <c r="DG173" s="51"/>
      <c r="DH173" s="51"/>
      <c r="DI173" s="51"/>
      <c r="DJ173" s="51"/>
      <c r="DK173" s="51"/>
      <c r="DL173" s="51"/>
    </row>
    <row r="174" spans="3:116" x14ac:dyDescent="0.25">
      <c r="C174" s="46" t="s">
        <v>1056</v>
      </c>
      <c r="D174" s="50" t="s">
        <v>57</v>
      </c>
      <c r="E174" s="50"/>
      <c r="F174" s="50"/>
      <c r="G174" s="50"/>
      <c r="H174" s="50"/>
      <c r="I174" s="50"/>
      <c r="J174" s="50"/>
      <c r="K174" s="50"/>
      <c r="L174" s="50"/>
      <c r="M174" s="50"/>
      <c r="N174" s="50" t="s">
        <v>38</v>
      </c>
      <c r="O174" s="51">
        <v>212.07</v>
      </c>
      <c r="P174" s="51">
        <v>219.78</v>
      </c>
      <c r="Q174" s="51">
        <v>255.22</v>
      </c>
      <c r="R174" s="51">
        <v>294.92</v>
      </c>
      <c r="S174" s="51">
        <v>380.66</v>
      </c>
      <c r="T174" s="51">
        <v>418.74</v>
      </c>
      <c r="U174" s="51">
        <v>506.63</v>
      </c>
      <c r="W174" s="46" t="s">
        <v>1057</v>
      </c>
      <c r="X174" s="50" t="s">
        <v>57</v>
      </c>
      <c r="Y174" s="50" t="s">
        <v>38</v>
      </c>
      <c r="Z174" s="50"/>
      <c r="AA174" s="50"/>
      <c r="AB174" s="50"/>
      <c r="AC174" s="50"/>
      <c r="AD174" s="50"/>
      <c r="AE174" s="50"/>
      <c r="AF174" s="50"/>
      <c r="AG174" s="50"/>
      <c r="AH174" s="51">
        <v>169.71</v>
      </c>
      <c r="AI174" s="51">
        <v>202.18</v>
      </c>
      <c r="AJ174" s="51">
        <v>224.64</v>
      </c>
      <c r="AK174" s="51">
        <v>235.91</v>
      </c>
      <c r="AL174" s="51">
        <v>304.52999999999997</v>
      </c>
      <c r="AM174" s="51">
        <v>335.03</v>
      </c>
      <c r="AN174" s="51">
        <v>405.36</v>
      </c>
      <c r="CB174" s="46" t="s">
        <v>1058</v>
      </c>
      <c r="CC174" s="50" t="s">
        <v>56</v>
      </c>
      <c r="CD174" s="50" t="s">
        <v>28</v>
      </c>
      <c r="CE174" s="50"/>
      <c r="CF174" s="50"/>
      <c r="CG174" s="51">
        <v>34.4</v>
      </c>
      <c r="CI174" s="46" t="s">
        <v>1059</v>
      </c>
      <c r="CJ174" s="50" t="s">
        <v>57</v>
      </c>
      <c r="CK174" s="50" t="s">
        <v>38</v>
      </c>
      <c r="CL174" s="50"/>
      <c r="CM174" s="50"/>
      <c r="CN174" s="51">
        <v>31.6</v>
      </c>
      <c r="CP174" s="46" t="s">
        <v>1060</v>
      </c>
      <c r="CQ174" s="50" t="s">
        <v>56</v>
      </c>
      <c r="CR174" s="50" t="s">
        <v>28</v>
      </c>
      <c r="CS174" s="50"/>
      <c r="CT174" s="50"/>
      <c r="CU174" s="51">
        <v>24.900000000000002</v>
      </c>
      <c r="CW174" s="46"/>
      <c r="CX174" s="50"/>
      <c r="CY174" s="50"/>
      <c r="CZ174" s="50"/>
      <c r="DA174" s="50"/>
      <c r="DB174" s="50"/>
      <c r="DC174" s="50"/>
      <c r="DD174" s="50"/>
      <c r="DE174" s="50"/>
      <c r="DF174" s="51"/>
      <c r="DG174" s="51"/>
      <c r="DH174" s="51"/>
      <c r="DI174" s="51"/>
      <c r="DJ174" s="51"/>
      <c r="DK174" s="51"/>
      <c r="DL174" s="51"/>
    </row>
    <row r="175" spans="3:116" x14ac:dyDescent="0.25">
      <c r="C175" s="46" t="s">
        <v>1061</v>
      </c>
      <c r="D175" s="50" t="s">
        <v>57</v>
      </c>
      <c r="E175" s="50"/>
      <c r="F175" s="50"/>
      <c r="G175" s="50"/>
      <c r="H175" s="50"/>
      <c r="I175" s="50"/>
      <c r="J175" s="50"/>
      <c r="K175" s="50"/>
      <c r="L175" s="50"/>
      <c r="M175" s="50"/>
      <c r="N175" s="50" t="s">
        <v>42</v>
      </c>
      <c r="O175" s="51">
        <v>223.02</v>
      </c>
      <c r="P175" s="51">
        <v>231.06</v>
      </c>
      <c r="Q175" s="51">
        <v>268.42</v>
      </c>
      <c r="R175" s="51">
        <v>310.14999999999998</v>
      </c>
      <c r="S175" s="51">
        <v>400.19</v>
      </c>
      <c r="T175" s="51">
        <v>440.29</v>
      </c>
      <c r="U175" s="51">
        <v>532.76</v>
      </c>
      <c r="W175" s="46" t="s">
        <v>1062</v>
      </c>
      <c r="X175" s="50" t="s">
        <v>57</v>
      </c>
      <c r="Y175" s="50" t="s">
        <v>42</v>
      </c>
      <c r="Z175" s="50"/>
      <c r="AA175" s="50"/>
      <c r="AB175" s="50"/>
      <c r="AC175" s="50"/>
      <c r="AD175" s="50"/>
      <c r="AE175" s="50"/>
      <c r="AF175" s="50"/>
      <c r="AG175" s="50"/>
      <c r="AH175" s="51">
        <v>178.42</v>
      </c>
      <c r="AI175" s="51">
        <v>212.64</v>
      </c>
      <c r="AJ175" s="51">
        <v>236.22</v>
      </c>
      <c r="AK175" s="51">
        <v>248.08</v>
      </c>
      <c r="AL175" s="51">
        <v>320.2</v>
      </c>
      <c r="AM175" s="51">
        <v>352.32</v>
      </c>
      <c r="AN175" s="51">
        <v>426.24</v>
      </c>
      <c r="CB175" s="46" t="s">
        <v>1063</v>
      </c>
      <c r="CC175" s="50" t="s">
        <v>56</v>
      </c>
      <c r="CD175" s="50" t="s">
        <v>34</v>
      </c>
      <c r="CE175" s="50"/>
      <c r="CF175" s="50"/>
      <c r="CG175" s="51">
        <v>37.700000000000003</v>
      </c>
      <c r="CI175" s="46" t="s">
        <v>1064</v>
      </c>
      <c r="CJ175" s="50" t="s">
        <v>57</v>
      </c>
      <c r="CK175" s="50" t="s">
        <v>42</v>
      </c>
      <c r="CL175" s="50"/>
      <c r="CM175" s="50"/>
      <c r="CN175" s="51">
        <v>34.4</v>
      </c>
      <c r="CP175" s="46" t="s">
        <v>1065</v>
      </c>
      <c r="CQ175" s="50" t="s">
        <v>56</v>
      </c>
      <c r="CR175" s="50" t="s">
        <v>34</v>
      </c>
      <c r="CS175" s="50"/>
      <c r="CT175" s="50"/>
      <c r="CU175" s="51">
        <v>27.5</v>
      </c>
      <c r="CW175" s="46"/>
      <c r="CX175" s="50"/>
      <c r="CY175" s="50"/>
      <c r="CZ175" s="50"/>
      <c r="DA175" s="50"/>
      <c r="DB175" s="50"/>
      <c r="DC175" s="50"/>
      <c r="DD175" s="50"/>
      <c r="DE175" s="50"/>
      <c r="DF175" s="51"/>
      <c r="DG175" s="51"/>
      <c r="DH175" s="51"/>
      <c r="DI175" s="51"/>
      <c r="DJ175" s="51"/>
      <c r="DK175" s="51"/>
      <c r="DL175" s="51"/>
    </row>
    <row r="176" spans="3:116" x14ac:dyDescent="0.25">
      <c r="C176" s="46" t="s">
        <v>1066</v>
      </c>
      <c r="D176" s="50" t="s">
        <v>57</v>
      </c>
      <c r="E176" s="50"/>
      <c r="F176" s="50"/>
      <c r="G176" s="50"/>
      <c r="H176" s="50"/>
      <c r="I176" s="50"/>
      <c r="J176" s="50"/>
      <c r="K176" s="50"/>
      <c r="L176" s="50"/>
      <c r="M176" s="50"/>
      <c r="N176" s="50" t="s">
        <v>44</v>
      </c>
      <c r="O176" s="51">
        <v>233.94</v>
      </c>
      <c r="P176" s="51">
        <v>242.47</v>
      </c>
      <c r="Q176" s="51">
        <v>281.54000000000002</v>
      </c>
      <c r="R176" s="51">
        <v>325.24</v>
      </c>
      <c r="S176" s="51">
        <v>419.77</v>
      </c>
      <c r="T176" s="51">
        <v>461.98</v>
      </c>
      <c r="U176" s="51">
        <v>558.9</v>
      </c>
      <c r="W176" s="46" t="s">
        <v>1067</v>
      </c>
      <c r="X176" s="50" t="s">
        <v>57</v>
      </c>
      <c r="Y176" s="50" t="s">
        <v>44</v>
      </c>
      <c r="Z176" s="50"/>
      <c r="AA176" s="50"/>
      <c r="AB176" s="50"/>
      <c r="AC176" s="50"/>
      <c r="AD176" s="50"/>
      <c r="AE176" s="50"/>
      <c r="AF176" s="50"/>
      <c r="AG176" s="50"/>
      <c r="AH176" s="51">
        <v>187.19</v>
      </c>
      <c r="AI176" s="51">
        <v>223.11</v>
      </c>
      <c r="AJ176" s="51">
        <v>247.81</v>
      </c>
      <c r="AK176" s="51">
        <v>260.25</v>
      </c>
      <c r="AL176" s="51">
        <v>335.88</v>
      </c>
      <c r="AM176" s="51">
        <v>369.52</v>
      </c>
      <c r="AN176" s="51">
        <v>447.13</v>
      </c>
      <c r="CB176" s="46" t="s">
        <v>1068</v>
      </c>
      <c r="CC176" s="50" t="s">
        <v>56</v>
      </c>
      <c r="CD176" s="50" t="s">
        <v>38</v>
      </c>
      <c r="CE176" s="50"/>
      <c r="CF176" s="50"/>
      <c r="CG176" s="51">
        <v>40.900000000000006</v>
      </c>
      <c r="CI176" s="46" t="s">
        <v>1069</v>
      </c>
      <c r="CJ176" s="50" t="s">
        <v>57</v>
      </c>
      <c r="CK176" s="50" t="s">
        <v>44</v>
      </c>
      <c r="CL176" s="50"/>
      <c r="CM176" s="50"/>
      <c r="CN176" s="51">
        <v>37.200000000000003</v>
      </c>
      <c r="CP176" s="46" t="s">
        <v>1070</v>
      </c>
      <c r="CQ176" s="50" t="s">
        <v>56</v>
      </c>
      <c r="CR176" s="50" t="s">
        <v>38</v>
      </c>
      <c r="CS176" s="50"/>
      <c r="CT176" s="50"/>
      <c r="CU176" s="51">
        <v>30.3</v>
      </c>
      <c r="CW176" s="46"/>
      <c r="CX176" s="50"/>
      <c r="CY176" s="50"/>
      <c r="CZ176" s="50"/>
      <c r="DA176" s="50"/>
      <c r="DB176" s="50"/>
      <c r="DC176" s="50"/>
      <c r="DD176" s="50"/>
      <c r="DE176" s="50"/>
      <c r="DF176" s="51"/>
      <c r="DG176" s="51"/>
      <c r="DH176" s="51"/>
      <c r="DI176" s="51"/>
      <c r="DJ176" s="51"/>
      <c r="DK176" s="51"/>
      <c r="DL176" s="51"/>
    </row>
    <row r="177" spans="3:116" x14ac:dyDescent="0.25">
      <c r="C177" s="46" t="s">
        <v>1071</v>
      </c>
      <c r="D177" s="50" t="s">
        <v>57</v>
      </c>
      <c r="E177" s="50"/>
      <c r="F177" s="50"/>
      <c r="G177" s="50"/>
      <c r="H177" s="50"/>
      <c r="I177" s="50"/>
      <c r="J177" s="50"/>
      <c r="K177" s="50"/>
      <c r="L177" s="50"/>
      <c r="M177" s="50"/>
      <c r="N177" s="50" t="s">
        <v>46</v>
      </c>
      <c r="O177" s="51">
        <v>244.94</v>
      </c>
      <c r="P177" s="51">
        <v>253.88</v>
      </c>
      <c r="Q177" s="51">
        <v>294.83</v>
      </c>
      <c r="R177" s="51">
        <v>340.64</v>
      </c>
      <c r="S177" s="51">
        <v>439.54</v>
      </c>
      <c r="T177" s="51">
        <v>483.73</v>
      </c>
      <c r="U177" s="51">
        <v>585.22</v>
      </c>
      <c r="W177" s="46" t="s">
        <v>1072</v>
      </c>
      <c r="X177" s="50" t="s">
        <v>57</v>
      </c>
      <c r="Y177" s="50" t="s">
        <v>46</v>
      </c>
      <c r="Z177" s="50"/>
      <c r="AA177" s="50"/>
      <c r="AB177" s="50"/>
      <c r="AC177" s="50"/>
      <c r="AD177" s="50"/>
      <c r="AE177" s="50"/>
      <c r="AF177" s="50"/>
      <c r="AG177" s="50"/>
      <c r="AH177" s="51">
        <v>196.03</v>
      </c>
      <c r="AI177" s="51">
        <v>233.53</v>
      </c>
      <c r="AJ177" s="51">
        <v>259.39</v>
      </c>
      <c r="AK177" s="51">
        <v>272.51</v>
      </c>
      <c r="AL177" s="51">
        <v>351.65</v>
      </c>
      <c r="AM177" s="51">
        <v>386.99</v>
      </c>
      <c r="AN177" s="51">
        <v>468.14</v>
      </c>
      <c r="CB177" s="46" t="s">
        <v>1073</v>
      </c>
      <c r="CC177" s="50" t="s">
        <v>56</v>
      </c>
      <c r="CD177" s="50" t="s">
        <v>42</v>
      </c>
      <c r="CE177" s="50"/>
      <c r="CF177" s="50"/>
      <c r="CG177" s="51">
        <v>44.300000000000004</v>
      </c>
      <c r="CI177" s="46" t="s">
        <v>1074</v>
      </c>
      <c r="CJ177" s="50" t="s">
        <v>57</v>
      </c>
      <c r="CK177" s="50" t="s">
        <v>46</v>
      </c>
      <c r="CL177" s="50"/>
      <c r="CM177" s="50"/>
      <c r="CN177" s="51">
        <v>40.1</v>
      </c>
      <c r="CP177" s="46" t="s">
        <v>1075</v>
      </c>
      <c r="CQ177" s="50" t="s">
        <v>56</v>
      </c>
      <c r="CR177" s="50" t="s">
        <v>42</v>
      </c>
      <c r="CS177" s="50"/>
      <c r="CT177" s="50"/>
      <c r="CU177" s="51">
        <v>33</v>
      </c>
      <c r="CW177" s="46"/>
      <c r="CX177" s="50"/>
      <c r="CY177" s="50"/>
      <c r="CZ177" s="50"/>
      <c r="DA177" s="50"/>
      <c r="DB177" s="50"/>
      <c r="DC177" s="50"/>
      <c r="DD177" s="50"/>
      <c r="DE177" s="50"/>
      <c r="DF177" s="51"/>
      <c r="DG177" s="51"/>
      <c r="DH177" s="51"/>
      <c r="DI177" s="51"/>
      <c r="DJ177" s="51"/>
      <c r="DK177" s="51"/>
      <c r="DL177" s="51"/>
    </row>
    <row r="178" spans="3:116" x14ac:dyDescent="0.25">
      <c r="C178" s="46" t="s">
        <v>1076</v>
      </c>
      <c r="D178" s="50" t="s">
        <v>57</v>
      </c>
      <c r="E178" s="50"/>
      <c r="F178" s="50"/>
      <c r="G178" s="50"/>
      <c r="H178" s="50"/>
      <c r="I178" s="50"/>
      <c r="J178" s="50"/>
      <c r="K178" s="50"/>
      <c r="L178" s="50"/>
      <c r="M178" s="50"/>
      <c r="N178" s="50" t="s">
        <v>48</v>
      </c>
      <c r="O178" s="51">
        <v>255.89</v>
      </c>
      <c r="P178" s="51">
        <v>265.19</v>
      </c>
      <c r="Q178" s="51">
        <v>307.95</v>
      </c>
      <c r="R178" s="51">
        <v>355.82</v>
      </c>
      <c r="S178" s="51">
        <v>459.2</v>
      </c>
      <c r="T178" s="51">
        <v>505.28</v>
      </c>
      <c r="U178" s="51">
        <v>611.30999999999995</v>
      </c>
      <c r="W178" s="46" t="s">
        <v>1077</v>
      </c>
      <c r="X178" s="50" t="s">
        <v>57</v>
      </c>
      <c r="Y178" s="50" t="s">
        <v>48</v>
      </c>
      <c r="Z178" s="50"/>
      <c r="AA178" s="50"/>
      <c r="AB178" s="50"/>
      <c r="AC178" s="50"/>
      <c r="AD178" s="50"/>
      <c r="AE178" s="50"/>
      <c r="AF178" s="50"/>
      <c r="AG178" s="50"/>
      <c r="AH178" s="51">
        <v>204.74</v>
      </c>
      <c r="AI178" s="51">
        <v>243.99</v>
      </c>
      <c r="AJ178" s="51">
        <v>270.99</v>
      </c>
      <c r="AK178" s="51">
        <v>284.68</v>
      </c>
      <c r="AL178" s="51">
        <v>367.32</v>
      </c>
      <c r="AM178" s="51">
        <v>404.19</v>
      </c>
      <c r="AN178" s="51">
        <v>489.06</v>
      </c>
      <c r="CB178" s="46" t="s">
        <v>1078</v>
      </c>
      <c r="CC178" s="50" t="s">
        <v>56</v>
      </c>
      <c r="CD178" s="50" t="s">
        <v>44</v>
      </c>
      <c r="CE178" s="50"/>
      <c r="CF178" s="50"/>
      <c r="CG178" s="51">
        <v>47.5</v>
      </c>
      <c r="CI178" s="46" t="s">
        <v>1079</v>
      </c>
      <c r="CJ178" s="50" t="s">
        <v>57</v>
      </c>
      <c r="CK178" s="50" t="s">
        <v>48</v>
      </c>
      <c r="CL178" s="50"/>
      <c r="CM178" s="50"/>
      <c r="CN178" s="51">
        <v>42.900000000000006</v>
      </c>
      <c r="CP178" s="46" t="s">
        <v>1080</v>
      </c>
      <c r="CQ178" s="50" t="s">
        <v>56</v>
      </c>
      <c r="CR178" s="50" t="s">
        <v>44</v>
      </c>
      <c r="CS178" s="50"/>
      <c r="CT178" s="50"/>
      <c r="CU178" s="51">
        <v>35.700000000000003</v>
      </c>
      <c r="CW178" s="46"/>
      <c r="CX178" s="50"/>
      <c r="CY178" s="50"/>
      <c r="CZ178" s="50"/>
      <c r="DA178" s="50"/>
      <c r="DB178" s="50"/>
      <c r="DC178" s="50"/>
      <c r="DD178" s="50"/>
      <c r="DE178" s="50"/>
      <c r="DF178" s="51"/>
      <c r="DG178" s="51"/>
      <c r="DH178" s="51"/>
      <c r="DI178" s="51"/>
      <c r="DJ178" s="51"/>
      <c r="DK178" s="51"/>
      <c r="DL178" s="51"/>
    </row>
    <row r="179" spans="3:116" x14ac:dyDescent="0.25">
      <c r="C179" s="46" t="s">
        <v>1081</v>
      </c>
      <c r="D179" s="50" t="s">
        <v>57</v>
      </c>
      <c r="E179" s="50"/>
      <c r="F179" s="50"/>
      <c r="G179" s="50"/>
      <c r="H179" s="50"/>
      <c r="I179" s="50"/>
      <c r="J179" s="50"/>
      <c r="K179" s="50"/>
      <c r="L179" s="50"/>
      <c r="M179" s="50"/>
      <c r="N179" s="50" t="s">
        <v>50</v>
      </c>
      <c r="O179" s="51">
        <v>276.77999999999997</v>
      </c>
      <c r="P179" s="51">
        <v>289.89</v>
      </c>
      <c r="Q179" s="51">
        <v>334.53</v>
      </c>
      <c r="R179" s="51">
        <v>384.34</v>
      </c>
      <c r="S179" s="51">
        <v>496.26</v>
      </c>
      <c r="T179" s="51">
        <v>546.15</v>
      </c>
      <c r="U179" s="51">
        <v>660.76</v>
      </c>
      <c r="W179" s="46" t="s">
        <v>1082</v>
      </c>
      <c r="X179" s="50" t="s">
        <v>57</v>
      </c>
      <c r="Y179" s="50" t="s">
        <v>50</v>
      </c>
      <c r="Z179" s="50"/>
      <c r="AA179" s="50"/>
      <c r="AB179" s="50"/>
      <c r="AC179" s="50"/>
      <c r="AD179" s="50"/>
      <c r="AE179" s="50"/>
      <c r="AF179" s="50"/>
      <c r="AG179" s="50"/>
      <c r="AH179" s="51">
        <v>219.97</v>
      </c>
      <c r="AI179" s="51">
        <v>262.05</v>
      </c>
      <c r="AJ179" s="51">
        <v>290.93</v>
      </c>
      <c r="AK179" s="51">
        <v>306.51</v>
      </c>
      <c r="AL179" s="51">
        <v>393.95</v>
      </c>
      <c r="AM179" s="51">
        <v>433.64</v>
      </c>
      <c r="AN179" s="51">
        <v>525.13</v>
      </c>
      <c r="CB179" s="46" t="s">
        <v>1083</v>
      </c>
      <c r="CC179" s="50" t="s">
        <v>56</v>
      </c>
      <c r="CD179" s="50" t="s">
        <v>46</v>
      </c>
      <c r="CE179" s="50"/>
      <c r="CF179" s="50"/>
      <c r="CG179" s="51">
        <v>50.800000000000004</v>
      </c>
      <c r="CI179" s="46" t="s">
        <v>1084</v>
      </c>
      <c r="CJ179" s="50" t="s">
        <v>57</v>
      </c>
      <c r="CK179" s="50" t="s">
        <v>50</v>
      </c>
      <c r="CL179" s="50"/>
      <c r="CM179" s="50"/>
      <c r="CN179" s="51">
        <v>45.7</v>
      </c>
      <c r="CP179" s="46" t="s">
        <v>1085</v>
      </c>
      <c r="CQ179" s="50" t="s">
        <v>56</v>
      </c>
      <c r="CR179" s="50" t="s">
        <v>46</v>
      </c>
      <c r="CS179" s="50"/>
      <c r="CT179" s="50"/>
      <c r="CU179" s="51">
        <v>38.400000000000006</v>
      </c>
      <c r="CW179" s="46"/>
      <c r="CX179" s="50"/>
      <c r="CY179" s="50"/>
      <c r="CZ179" s="50"/>
      <c r="DA179" s="50"/>
      <c r="DB179" s="50"/>
      <c r="DC179" s="50"/>
      <c r="DD179" s="50"/>
      <c r="DE179" s="50"/>
      <c r="DF179" s="51"/>
      <c r="DG179" s="51"/>
      <c r="DH179" s="51"/>
      <c r="DI179" s="51"/>
      <c r="DJ179" s="51"/>
      <c r="DK179" s="51"/>
      <c r="DL179" s="51"/>
    </row>
    <row r="180" spans="3:116" x14ac:dyDescent="0.25">
      <c r="C180" s="46" t="s">
        <v>1086</v>
      </c>
      <c r="D180" s="50" t="s">
        <v>57</v>
      </c>
      <c r="E180" s="50"/>
      <c r="F180" s="50"/>
      <c r="G180" s="50"/>
      <c r="H180" s="50"/>
      <c r="I180" s="50"/>
      <c r="J180" s="50"/>
      <c r="K180" s="50"/>
      <c r="L180" s="50"/>
      <c r="M180" s="50"/>
      <c r="N180" s="50" t="s">
        <v>52</v>
      </c>
      <c r="O180" s="51">
        <v>297.66000000000003</v>
      </c>
      <c r="P180" s="51">
        <v>314.58999999999997</v>
      </c>
      <c r="Q180" s="51">
        <v>361.17</v>
      </c>
      <c r="R180" s="51">
        <v>412.85</v>
      </c>
      <c r="S180" s="51">
        <v>533.30999999999995</v>
      </c>
      <c r="T180" s="51">
        <v>587.02</v>
      </c>
      <c r="U180" s="51">
        <v>710.16</v>
      </c>
      <c r="W180" s="46" t="s">
        <v>1087</v>
      </c>
      <c r="X180" s="50" t="s">
        <v>57</v>
      </c>
      <c r="Y180" s="50" t="s">
        <v>52</v>
      </c>
      <c r="Z180" s="50"/>
      <c r="AA180" s="50"/>
      <c r="AB180" s="50"/>
      <c r="AC180" s="50"/>
      <c r="AD180" s="50"/>
      <c r="AE180" s="50"/>
      <c r="AF180" s="50"/>
      <c r="AG180" s="50"/>
      <c r="AH180" s="51">
        <v>235.14</v>
      </c>
      <c r="AI180" s="51">
        <v>280.10000000000002</v>
      </c>
      <c r="AJ180" s="51">
        <v>310.91000000000003</v>
      </c>
      <c r="AK180" s="51">
        <v>328.38</v>
      </c>
      <c r="AL180" s="51">
        <v>420.54</v>
      </c>
      <c r="AM180" s="51">
        <v>463.11</v>
      </c>
      <c r="AN180" s="51">
        <v>561.24</v>
      </c>
      <c r="CB180" s="46" t="s">
        <v>1088</v>
      </c>
      <c r="CC180" s="50" t="s">
        <v>56</v>
      </c>
      <c r="CD180" s="50" t="s">
        <v>48</v>
      </c>
      <c r="CE180" s="50"/>
      <c r="CF180" s="50"/>
      <c r="CG180" s="51">
        <v>54</v>
      </c>
      <c r="CI180" s="46" t="s">
        <v>1089</v>
      </c>
      <c r="CJ180" s="50" t="s">
        <v>57</v>
      </c>
      <c r="CK180" s="50" t="s">
        <v>52</v>
      </c>
      <c r="CL180" s="50"/>
      <c r="CM180" s="50"/>
      <c r="CN180" s="51">
        <v>48.5</v>
      </c>
      <c r="CP180" s="46" t="s">
        <v>1090</v>
      </c>
      <c r="CQ180" s="50" t="s">
        <v>56</v>
      </c>
      <c r="CR180" s="50" t="s">
        <v>48</v>
      </c>
      <c r="CS180" s="50"/>
      <c r="CT180" s="50"/>
      <c r="CU180" s="51">
        <v>41.1</v>
      </c>
      <c r="CW180" s="46"/>
      <c r="CX180" s="50"/>
      <c r="CY180" s="50"/>
      <c r="CZ180" s="50"/>
      <c r="DA180" s="50"/>
      <c r="DB180" s="50"/>
      <c r="DC180" s="50"/>
      <c r="DD180" s="50"/>
      <c r="DE180" s="50"/>
      <c r="DF180" s="51"/>
      <c r="DG180" s="51"/>
      <c r="DH180" s="51"/>
      <c r="DI180" s="51"/>
      <c r="DJ180" s="51"/>
      <c r="DK180" s="51"/>
      <c r="DL180" s="51"/>
    </row>
    <row r="181" spans="3:116" x14ac:dyDescent="0.25">
      <c r="C181" s="46" t="s">
        <v>1091</v>
      </c>
      <c r="D181" s="50" t="s">
        <v>57</v>
      </c>
      <c r="E181" s="50"/>
      <c r="F181" s="50"/>
      <c r="G181" s="50"/>
      <c r="H181" s="50"/>
      <c r="I181" s="50"/>
      <c r="J181" s="50"/>
      <c r="K181" s="50"/>
      <c r="L181" s="50"/>
      <c r="M181" s="50"/>
      <c r="N181" s="50" t="s">
        <v>54</v>
      </c>
      <c r="O181" s="51">
        <v>20.88</v>
      </c>
      <c r="P181" s="51">
        <v>24.7</v>
      </c>
      <c r="Q181" s="51">
        <v>26.59</v>
      </c>
      <c r="R181" s="51">
        <v>28.52</v>
      </c>
      <c r="S181" s="51">
        <v>37.049999999999997</v>
      </c>
      <c r="T181" s="51">
        <v>40.869999999999997</v>
      </c>
      <c r="U181" s="51">
        <v>49.4</v>
      </c>
      <c r="W181" s="46" t="s">
        <v>1092</v>
      </c>
      <c r="X181" s="50" t="s">
        <v>57</v>
      </c>
      <c r="Y181" s="50" t="s">
        <v>54</v>
      </c>
      <c r="Z181" s="50"/>
      <c r="AA181" s="50"/>
      <c r="AB181" s="50"/>
      <c r="AC181" s="50"/>
      <c r="AD181" s="50"/>
      <c r="AE181" s="50"/>
      <c r="AF181" s="50"/>
      <c r="AG181" s="50"/>
      <c r="AH181" s="51">
        <v>15.22</v>
      </c>
      <c r="AI181" s="51">
        <v>18.05</v>
      </c>
      <c r="AJ181" s="51">
        <v>19.940000000000001</v>
      </c>
      <c r="AK181" s="51">
        <v>21.87</v>
      </c>
      <c r="AL181" s="51">
        <v>26.59</v>
      </c>
      <c r="AM181" s="51">
        <v>29.46</v>
      </c>
      <c r="AN181" s="51">
        <v>36.11</v>
      </c>
      <c r="CB181" s="46" t="s">
        <v>1093</v>
      </c>
      <c r="CC181" s="50" t="s">
        <v>56</v>
      </c>
      <c r="CD181" s="50" t="s">
        <v>50</v>
      </c>
      <c r="CE181" s="50"/>
      <c r="CF181" s="50"/>
      <c r="CG181" s="51">
        <v>57.300000000000004</v>
      </c>
      <c r="CI181" s="46" t="s">
        <v>1094</v>
      </c>
      <c r="CJ181" s="50" t="s">
        <v>57</v>
      </c>
      <c r="CK181" s="50" t="s">
        <v>54</v>
      </c>
      <c r="CL181" s="50"/>
      <c r="CM181" s="50"/>
      <c r="CN181" s="51">
        <v>2.8000000000000003</v>
      </c>
      <c r="CP181" s="46" t="s">
        <v>1095</v>
      </c>
      <c r="CQ181" s="50" t="s">
        <v>56</v>
      </c>
      <c r="CR181" s="50" t="s">
        <v>50</v>
      </c>
      <c r="CS181" s="50"/>
      <c r="CT181" s="50"/>
      <c r="CU181" s="51">
        <v>43.800000000000004</v>
      </c>
      <c r="CW181" s="46"/>
      <c r="CX181" s="50"/>
      <c r="CY181" s="50"/>
      <c r="CZ181" s="50"/>
      <c r="DA181" s="50"/>
      <c r="DB181" s="50"/>
      <c r="DC181" s="50"/>
      <c r="DD181" s="50"/>
      <c r="DE181" s="50"/>
      <c r="DF181" s="51"/>
      <c r="DG181" s="51"/>
      <c r="DH181" s="51"/>
      <c r="DI181" s="51"/>
      <c r="DJ181" s="51"/>
      <c r="DK181" s="51"/>
      <c r="DL181" s="51"/>
    </row>
    <row r="182" spans="3:116" x14ac:dyDescent="0.25">
      <c r="C182" s="46" t="s">
        <v>191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 t="s">
        <v>12</v>
      </c>
      <c r="O182" s="49" t="s">
        <v>13</v>
      </c>
      <c r="P182" s="49" t="s">
        <v>14</v>
      </c>
      <c r="Q182" s="49" t="s">
        <v>15</v>
      </c>
      <c r="R182" s="49" t="s">
        <v>16</v>
      </c>
      <c r="S182" s="49" t="s">
        <v>17</v>
      </c>
      <c r="T182" s="49" t="s">
        <v>18</v>
      </c>
      <c r="U182" s="49" t="s">
        <v>19</v>
      </c>
      <c r="W182" s="46" t="s">
        <v>192</v>
      </c>
      <c r="X182" s="43"/>
      <c r="Y182" s="43" t="s">
        <v>12</v>
      </c>
      <c r="Z182" s="43"/>
      <c r="AA182" s="43"/>
      <c r="AB182" s="43"/>
      <c r="AC182" s="43"/>
      <c r="AD182" s="43"/>
      <c r="AE182" s="43"/>
      <c r="AF182" s="43"/>
      <c r="AG182" s="43"/>
      <c r="AH182" s="49" t="s">
        <v>13</v>
      </c>
      <c r="AI182" s="49" t="s">
        <v>14</v>
      </c>
      <c r="AJ182" s="49" t="s">
        <v>15</v>
      </c>
      <c r="AK182" s="49" t="s">
        <v>16</v>
      </c>
      <c r="AL182" s="49" t="s">
        <v>17</v>
      </c>
      <c r="AM182" s="49" t="s">
        <v>18</v>
      </c>
      <c r="AN182" s="49" t="s">
        <v>19</v>
      </c>
      <c r="CB182" s="46" t="s">
        <v>1096</v>
      </c>
      <c r="CC182" s="50" t="s">
        <v>56</v>
      </c>
      <c r="CD182" s="50" t="s">
        <v>52</v>
      </c>
      <c r="CE182" s="50"/>
      <c r="CF182" s="50"/>
      <c r="CG182" s="51">
        <v>60.6</v>
      </c>
      <c r="CI182" s="46" t="s">
        <v>195</v>
      </c>
      <c r="CJ182" s="43"/>
      <c r="CK182" s="43" t="s">
        <v>12</v>
      </c>
      <c r="CL182" s="43"/>
      <c r="CM182" s="43"/>
      <c r="CN182" s="49" t="s">
        <v>20</v>
      </c>
      <c r="CP182" s="46" t="s">
        <v>1097</v>
      </c>
      <c r="CQ182" s="50" t="s">
        <v>56</v>
      </c>
      <c r="CR182" s="50" t="s">
        <v>52</v>
      </c>
      <c r="CS182" s="50"/>
      <c r="CT182" s="50"/>
      <c r="CU182" s="51">
        <v>46.5</v>
      </c>
      <c r="CW182" s="46"/>
      <c r="CX182" s="43"/>
      <c r="CY182" s="43"/>
      <c r="CZ182" s="43"/>
      <c r="DA182" s="43"/>
      <c r="DB182" s="43"/>
      <c r="DC182" s="43"/>
      <c r="DD182" s="43"/>
      <c r="DE182" s="43"/>
      <c r="DF182" s="49"/>
      <c r="DG182" s="49"/>
      <c r="DH182" s="49"/>
      <c r="DI182" s="49"/>
      <c r="DJ182" s="49"/>
      <c r="DK182" s="49"/>
      <c r="DL182" s="49"/>
    </row>
    <row r="183" spans="3:116" x14ac:dyDescent="0.25">
      <c r="C183" s="46" t="s">
        <v>1098</v>
      </c>
      <c r="D183" s="50" t="s">
        <v>58</v>
      </c>
      <c r="E183" s="50"/>
      <c r="F183" s="50"/>
      <c r="G183" s="50"/>
      <c r="H183" s="50"/>
      <c r="I183" s="50"/>
      <c r="J183" s="50"/>
      <c r="K183" s="50"/>
      <c r="L183" s="50"/>
      <c r="M183" s="50"/>
      <c r="N183" s="50" t="s">
        <v>22</v>
      </c>
      <c r="O183" s="51">
        <v>179.19</v>
      </c>
      <c r="P183" s="51">
        <v>185.75</v>
      </c>
      <c r="Q183" s="51">
        <v>215.7</v>
      </c>
      <c r="R183" s="51">
        <v>249.2</v>
      </c>
      <c r="S183" s="51">
        <v>321.64</v>
      </c>
      <c r="T183" s="51">
        <v>353.85</v>
      </c>
      <c r="U183" s="51">
        <v>428.13</v>
      </c>
      <c r="W183" s="46" t="s">
        <v>1099</v>
      </c>
      <c r="X183" s="50" t="s">
        <v>58</v>
      </c>
      <c r="Y183" s="50" t="s">
        <v>22</v>
      </c>
      <c r="Z183" s="50"/>
      <c r="AA183" s="50"/>
      <c r="AB183" s="50"/>
      <c r="AC183" s="50"/>
      <c r="AD183" s="50"/>
      <c r="AE183" s="50"/>
      <c r="AF183" s="50"/>
      <c r="AG183" s="50"/>
      <c r="AH183" s="51">
        <v>143.4</v>
      </c>
      <c r="AI183" s="51">
        <v>170.83</v>
      </c>
      <c r="AJ183" s="51">
        <v>189.83</v>
      </c>
      <c r="AK183" s="51">
        <v>199.35</v>
      </c>
      <c r="AL183" s="51">
        <v>257.29000000000002</v>
      </c>
      <c r="AM183" s="51">
        <v>283.14999999999998</v>
      </c>
      <c r="AN183" s="51">
        <v>342.52</v>
      </c>
      <c r="CB183" s="46" t="s">
        <v>1100</v>
      </c>
      <c r="CC183" s="50" t="s">
        <v>56</v>
      </c>
      <c r="CD183" s="50" t="s">
        <v>54</v>
      </c>
      <c r="CE183" s="50"/>
      <c r="CF183" s="50"/>
      <c r="CG183" s="51">
        <v>3.3000000000000003</v>
      </c>
      <c r="CI183" s="46" t="s">
        <v>1101</v>
      </c>
      <c r="CJ183" s="50" t="s">
        <v>58</v>
      </c>
      <c r="CK183" s="50" t="s">
        <v>22</v>
      </c>
      <c r="CL183" s="50"/>
      <c r="CM183" s="50"/>
      <c r="CN183" s="51">
        <v>22.8</v>
      </c>
      <c r="CP183" s="46" t="s">
        <v>1102</v>
      </c>
      <c r="CQ183" s="50" t="s">
        <v>56</v>
      </c>
      <c r="CR183" s="50" t="s">
        <v>54</v>
      </c>
      <c r="CS183" s="50"/>
      <c r="CT183" s="50"/>
      <c r="CU183" s="51">
        <v>2.7</v>
      </c>
      <c r="CW183" s="46"/>
      <c r="CX183" s="50"/>
      <c r="CY183" s="50"/>
      <c r="CZ183" s="50"/>
      <c r="DA183" s="50"/>
      <c r="DB183" s="50"/>
      <c r="DC183" s="50"/>
      <c r="DD183" s="50"/>
      <c r="DE183" s="50"/>
      <c r="DF183" s="51"/>
      <c r="DG183" s="51"/>
      <c r="DH183" s="51"/>
      <c r="DI183" s="51"/>
      <c r="DJ183" s="51"/>
      <c r="DK183" s="51"/>
      <c r="DL183" s="51"/>
    </row>
    <row r="184" spans="3:116" x14ac:dyDescent="0.25">
      <c r="C184" s="46" t="s">
        <v>1103</v>
      </c>
      <c r="D184" s="50" t="s">
        <v>58</v>
      </c>
      <c r="E184" s="50"/>
      <c r="F184" s="50"/>
      <c r="G184" s="50"/>
      <c r="H184" s="50"/>
      <c r="I184" s="50"/>
      <c r="J184" s="50"/>
      <c r="K184" s="50"/>
      <c r="L184" s="50"/>
      <c r="M184" s="50"/>
      <c r="N184" s="50" t="s">
        <v>28</v>
      </c>
      <c r="O184" s="51">
        <v>190.15</v>
      </c>
      <c r="P184" s="51">
        <v>197.06</v>
      </c>
      <c r="Q184" s="51">
        <v>228.81</v>
      </c>
      <c r="R184" s="51">
        <v>264.43</v>
      </c>
      <c r="S184" s="51">
        <v>341.18</v>
      </c>
      <c r="T184" s="51">
        <v>375.4</v>
      </c>
      <c r="U184" s="51">
        <v>454.27</v>
      </c>
      <c r="W184" s="46" t="s">
        <v>1104</v>
      </c>
      <c r="X184" s="50" t="s">
        <v>58</v>
      </c>
      <c r="Y184" s="50" t="s">
        <v>28</v>
      </c>
      <c r="Z184" s="50"/>
      <c r="AA184" s="50"/>
      <c r="AB184" s="50"/>
      <c r="AC184" s="50"/>
      <c r="AD184" s="50"/>
      <c r="AE184" s="50"/>
      <c r="AF184" s="50"/>
      <c r="AG184" s="50"/>
      <c r="AH184" s="51">
        <v>152.11000000000001</v>
      </c>
      <c r="AI184" s="51">
        <v>181.3</v>
      </c>
      <c r="AJ184" s="51">
        <v>201.33</v>
      </c>
      <c r="AK184" s="51">
        <v>211.52</v>
      </c>
      <c r="AL184" s="51">
        <v>272.95999999999998</v>
      </c>
      <c r="AM184" s="51">
        <v>300.36</v>
      </c>
      <c r="AN184" s="51">
        <v>363.45</v>
      </c>
      <c r="CB184" s="46" t="s">
        <v>201</v>
      </c>
      <c r="CC184" s="43"/>
      <c r="CD184" s="43" t="s">
        <v>12</v>
      </c>
      <c r="CE184" s="43"/>
      <c r="CF184" s="43"/>
      <c r="CG184" s="49" t="s">
        <v>20</v>
      </c>
      <c r="CI184" s="46" t="s">
        <v>1105</v>
      </c>
      <c r="CJ184" s="50" t="s">
        <v>58</v>
      </c>
      <c r="CK184" s="50" t="s">
        <v>28</v>
      </c>
      <c r="CL184" s="50"/>
      <c r="CM184" s="50"/>
      <c r="CN184" s="51">
        <v>25.6</v>
      </c>
      <c r="CP184" s="46" t="s">
        <v>203</v>
      </c>
      <c r="CQ184" s="43"/>
      <c r="CR184" s="43" t="s">
        <v>12</v>
      </c>
      <c r="CS184" s="43"/>
      <c r="CT184" s="43"/>
      <c r="CU184" s="49" t="s">
        <v>20</v>
      </c>
      <c r="CW184" s="46"/>
      <c r="CX184" s="50"/>
      <c r="CY184" s="50"/>
      <c r="CZ184" s="50"/>
      <c r="DA184" s="50"/>
      <c r="DB184" s="50"/>
      <c r="DC184" s="50"/>
      <c r="DD184" s="50"/>
      <c r="DE184" s="50"/>
      <c r="DF184" s="51"/>
      <c r="DG184" s="51"/>
      <c r="DH184" s="51"/>
      <c r="DI184" s="51"/>
      <c r="DJ184" s="51"/>
      <c r="DK184" s="51"/>
      <c r="DL184" s="51"/>
    </row>
    <row r="185" spans="3:116" x14ac:dyDescent="0.25">
      <c r="C185" s="46" t="s">
        <v>1106</v>
      </c>
      <c r="D185" s="50" t="s">
        <v>58</v>
      </c>
      <c r="E185" s="50"/>
      <c r="F185" s="50"/>
      <c r="G185" s="50"/>
      <c r="H185" s="50"/>
      <c r="I185" s="50"/>
      <c r="J185" s="50"/>
      <c r="K185" s="50"/>
      <c r="L185" s="50"/>
      <c r="M185" s="50"/>
      <c r="N185" s="50" t="s">
        <v>34</v>
      </c>
      <c r="O185" s="51">
        <v>201.06</v>
      </c>
      <c r="P185" s="51">
        <v>208.38</v>
      </c>
      <c r="Q185" s="51">
        <v>242.02</v>
      </c>
      <c r="R185" s="51">
        <v>279.52</v>
      </c>
      <c r="S185" s="51">
        <v>360.76</v>
      </c>
      <c r="T185" s="51">
        <v>396.96</v>
      </c>
      <c r="U185" s="51">
        <v>480.31</v>
      </c>
      <c r="W185" s="46" t="s">
        <v>1107</v>
      </c>
      <c r="X185" s="50" t="s">
        <v>58</v>
      </c>
      <c r="Y185" s="50" t="s">
        <v>34</v>
      </c>
      <c r="Z185" s="50"/>
      <c r="AA185" s="50"/>
      <c r="AB185" s="50"/>
      <c r="AC185" s="50"/>
      <c r="AD185" s="50"/>
      <c r="AE185" s="50"/>
      <c r="AF185" s="50"/>
      <c r="AG185" s="50"/>
      <c r="AH185" s="51">
        <v>160.86000000000001</v>
      </c>
      <c r="AI185" s="51">
        <v>191.72</v>
      </c>
      <c r="AJ185" s="51">
        <v>212.92</v>
      </c>
      <c r="AK185" s="51">
        <v>223.65</v>
      </c>
      <c r="AL185" s="51">
        <v>288.68</v>
      </c>
      <c r="AM185" s="51">
        <v>317.64999999999998</v>
      </c>
      <c r="AN185" s="51">
        <v>384.25</v>
      </c>
      <c r="CB185" s="46" t="s">
        <v>1108</v>
      </c>
      <c r="CC185" s="50" t="s">
        <v>57</v>
      </c>
      <c r="CD185" s="50" t="s">
        <v>24</v>
      </c>
      <c r="CE185" s="50"/>
      <c r="CF185" s="50"/>
      <c r="CG185" s="51">
        <v>29.400000000000002</v>
      </c>
      <c r="CI185" s="46" t="s">
        <v>1109</v>
      </c>
      <c r="CJ185" s="50" t="s">
        <v>58</v>
      </c>
      <c r="CK185" s="50" t="s">
        <v>34</v>
      </c>
      <c r="CL185" s="50"/>
      <c r="CM185" s="50"/>
      <c r="CN185" s="51">
        <v>28.400000000000002</v>
      </c>
      <c r="CP185" s="46" t="s">
        <v>1110</v>
      </c>
      <c r="CQ185" s="50" t="s">
        <v>57</v>
      </c>
      <c r="CR185" s="50" t="s">
        <v>25</v>
      </c>
      <c r="CS185" s="50"/>
      <c r="CT185" s="50"/>
      <c r="CU185" s="51">
        <v>14.700000000000001</v>
      </c>
      <c r="CW185" s="46"/>
      <c r="CX185" s="50"/>
      <c r="CY185" s="50"/>
      <c r="CZ185" s="50"/>
      <c r="DA185" s="50"/>
      <c r="DB185" s="50"/>
      <c r="DC185" s="50"/>
      <c r="DD185" s="50"/>
      <c r="DE185" s="50"/>
      <c r="DF185" s="51"/>
      <c r="DG185" s="51"/>
      <c r="DH185" s="51"/>
      <c r="DI185" s="51"/>
      <c r="DJ185" s="51"/>
      <c r="DK185" s="51"/>
      <c r="DL185" s="51"/>
    </row>
    <row r="186" spans="3:116" x14ac:dyDescent="0.25">
      <c r="C186" s="46" t="s">
        <v>1111</v>
      </c>
      <c r="D186" s="50" t="s">
        <v>58</v>
      </c>
      <c r="E186" s="50"/>
      <c r="F186" s="50"/>
      <c r="G186" s="50"/>
      <c r="H186" s="50"/>
      <c r="I186" s="50"/>
      <c r="J186" s="50"/>
      <c r="K186" s="50"/>
      <c r="L186" s="50"/>
      <c r="M186" s="50"/>
      <c r="N186" s="50" t="s">
        <v>38</v>
      </c>
      <c r="O186" s="51">
        <v>212.07</v>
      </c>
      <c r="P186" s="51">
        <v>219.78</v>
      </c>
      <c r="Q186" s="51">
        <v>255.22</v>
      </c>
      <c r="R186" s="51">
        <v>294.92</v>
      </c>
      <c r="S186" s="51">
        <v>380.66</v>
      </c>
      <c r="T186" s="51">
        <v>418.74</v>
      </c>
      <c r="U186" s="51">
        <v>506.63</v>
      </c>
      <c r="W186" s="46" t="s">
        <v>1112</v>
      </c>
      <c r="X186" s="50" t="s">
        <v>58</v>
      </c>
      <c r="Y186" s="50" t="s">
        <v>38</v>
      </c>
      <c r="Z186" s="50"/>
      <c r="AA186" s="50"/>
      <c r="AB186" s="50"/>
      <c r="AC186" s="50"/>
      <c r="AD186" s="50"/>
      <c r="AE186" s="50"/>
      <c r="AF186" s="50"/>
      <c r="AG186" s="50"/>
      <c r="AH186" s="51">
        <v>169.71</v>
      </c>
      <c r="AI186" s="51">
        <v>202.18</v>
      </c>
      <c r="AJ186" s="51">
        <v>224.64</v>
      </c>
      <c r="AK186" s="51">
        <v>235.91</v>
      </c>
      <c r="AL186" s="51">
        <v>304.52999999999997</v>
      </c>
      <c r="AM186" s="51">
        <v>335.03</v>
      </c>
      <c r="AN186" s="51">
        <v>405.36</v>
      </c>
      <c r="CB186" s="46" t="s">
        <v>1113</v>
      </c>
      <c r="CC186" s="50" t="s">
        <v>57</v>
      </c>
      <c r="CD186" s="50" t="s">
        <v>30</v>
      </c>
      <c r="CE186" s="50"/>
      <c r="CF186" s="50"/>
      <c r="CG186" s="51">
        <v>30.700000000000003</v>
      </c>
      <c r="CI186" s="46" t="s">
        <v>1114</v>
      </c>
      <c r="CJ186" s="50" t="s">
        <v>58</v>
      </c>
      <c r="CK186" s="50" t="s">
        <v>38</v>
      </c>
      <c r="CL186" s="50"/>
      <c r="CM186" s="50"/>
      <c r="CN186" s="51">
        <v>31.200000000000003</v>
      </c>
      <c r="CP186" s="46" t="s">
        <v>1115</v>
      </c>
      <c r="CQ186" s="50" t="s">
        <v>57</v>
      </c>
      <c r="CR186" s="50" t="s">
        <v>31</v>
      </c>
      <c r="CS186" s="50"/>
      <c r="CT186" s="50"/>
      <c r="CU186" s="51">
        <v>21.8</v>
      </c>
      <c r="CW186" s="46"/>
      <c r="CX186" s="50"/>
      <c r="CY186" s="50"/>
      <c r="CZ186" s="50"/>
      <c r="DA186" s="50"/>
      <c r="DB186" s="50"/>
      <c r="DC186" s="50"/>
      <c r="DD186" s="50"/>
      <c r="DE186" s="50"/>
      <c r="DF186" s="51"/>
      <c r="DG186" s="51"/>
      <c r="DH186" s="51"/>
      <c r="DI186" s="51"/>
      <c r="DJ186" s="51"/>
      <c r="DK186" s="51"/>
      <c r="DL186" s="51"/>
    </row>
    <row r="187" spans="3:116" x14ac:dyDescent="0.25">
      <c r="C187" s="46" t="s">
        <v>1116</v>
      </c>
      <c r="D187" s="50" t="s">
        <v>58</v>
      </c>
      <c r="E187" s="50"/>
      <c r="F187" s="50"/>
      <c r="G187" s="50"/>
      <c r="H187" s="50"/>
      <c r="I187" s="50"/>
      <c r="J187" s="50"/>
      <c r="K187" s="50"/>
      <c r="L187" s="50"/>
      <c r="M187" s="50"/>
      <c r="N187" s="50" t="s">
        <v>42</v>
      </c>
      <c r="O187" s="51">
        <v>223.02</v>
      </c>
      <c r="P187" s="51">
        <v>231.06</v>
      </c>
      <c r="Q187" s="51">
        <v>268.42</v>
      </c>
      <c r="R187" s="51">
        <v>310.14999999999998</v>
      </c>
      <c r="S187" s="51">
        <v>400.19</v>
      </c>
      <c r="T187" s="51">
        <v>440.29</v>
      </c>
      <c r="U187" s="51">
        <v>532.76</v>
      </c>
      <c r="W187" s="46" t="s">
        <v>1117</v>
      </c>
      <c r="X187" s="50" t="s">
        <v>58</v>
      </c>
      <c r="Y187" s="50" t="s">
        <v>42</v>
      </c>
      <c r="Z187" s="50"/>
      <c r="AA187" s="50"/>
      <c r="AB187" s="50"/>
      <c r="AC187" s="50"/>
      <c r="AD187" s="50"/>
      <c r="AE187" s="50"/>
      <c r="AF187" s="50"/>
      <c r="AG187" s="50"/>
      <c r="AH187" s="51">
        <v>178.42</v>
      </c>
      <c r="AI187" s="51">
        <v>212.64</v>
      </c>
      <c r="AJ187" s="51">
        <v>236.22</v>
      </c>
      <c r="AK187" s="51">
        <v>248.08</v>
      </c>
      <c r="AL187" s="51">
        <v>320.2</v>
      </c>
      <c r="AM187" s="51">
        <v>352.32</v>
      </c>
      <c r="AN187" s="51">
        <v>426.24</v>
      </c>
      <c r="CB187" s="46" t="s">
        <v>1118</v>
      </c>
      <c r="CC187" s="50" t="s">
        <v>57</v>
      </c>
      <c r="CD187" s="50" t="s">
        <v>28</v>
      </c>
      <c r="CE187" s="50"/>
      <c r="CF187" s="50"/>
      <c r="CG187" s="51">
        <v>33.9</v>
      </c>
      <c r="CI187" s="46" t="s">
        <v>1119</v>
      </c>
      <c r="CJ187" s="50" t="s">
        <v>58</v>
      </c>
      <c r="CK187" s="50" t="s">
        <v>42</v>
      </c>
      <c r="CL187" s="50"/>
      <c r="CM187" s="50"/>
      <c r="CN187" s="51">
        <v>33.9</v>
      </c>
      <c r="CP187" s="46" t="s">
        <v>1120</v>
      </c>
      <c r="CQ187" s="50" t="s">
        <v>57</v>
      </c>
      <c r="CR187" s="50" t="s">
        <v>28</v>
      </c>
      <c r="CS187" s="50"/>
      <c r="CT187" s="50"/>
      <c r="CU187" s="51">
        <v>24.5</v>
      </c>
      <c r="CW187" s="46"/>
      <c r="CX187" s="50"/>
      <c r="CY187" s="50"/>
      <c r="CZ187" s="50"/>
      <c r="DA187" s="50"/>
      <c r="DB187" s="50"/>
      <c r="DC187" s="50"/>
      <c r="DD187" s="50"/>
      <c r="DE187" s="50"/>
      <c r="DF187" s="51"/>
      <c r="DG187" s="51"/>
      <c r="DH187" s="51"/>
      <c r="DI187" s="51"/>
      <c r="DJ187" s="51"/>
      <c r="DK187" s="51"/>
      <c r="DL187" s="51"/>
    </row>
    <row r="188" spans="3:116" x14ac:dyDescent="0.25">
      <c r="C188" s="46" t="s">
        <v>1121</v>
      </c>
      <c r="D188" s="50" t="s">
        <v>58</v>
      </c>
      <c r="E188" s="50"/>
      <c r="F188" s="50"/>
      <c r="G188" s="50"/>
      <c r="H188" s="50"/>
      <c r="I188" s="50"/>
      <c r="J188" s="50"/>
      <c r="K188" s="50"/>
      <c r="L188" s="50"/>
      <c r="M188" s="50"/>
      <c r="N188" s="50" t="s">
        <v>44</v>
      </c>
      <c r="O188" s="51">
        <v>233.94</v>
      </c>
      <c r="P188" s="51">
        <v>242.47</v>
      </c>
      <c r="Q188" s="51">
        <v>281.54000000000002</v>
      </c>
      <c r="R188" s="51">
        <v>325.24</v>
      </c>
      <c r="S188" s="51">
        <v>419.77</v>
      </c>
      <c r="T188" s="51">
        <v>461.98</v>
      </c>
      <c r="U188" s="51">
        <v>558.9</v>
      </c>
      <c r="W188" s="46" t="s">
        <v>1122</v>
      </c>
      <c r="X188" s="50" t="s">
        <v>58</v>
      </c>
      <c r="Y188" s="50" t="s">
        <v>44</v>
      </c>
      <c r="Z188" s="50"/>
      <c r="AA188" s="50"/>
      <c r="AB188" s="50"/>
      <c r="AC188" s="50"/>
      <c r="AD188" s="50"/>
      <c r="AE188" s="50"/>
      <c r="AF188" s="50"/>
      <c r="AG188" s="50"/>
      <c r="AH188" s="51">
        <v>187.19</v>
      </c>
      <c r="AI188" s="51">
        <v>223.11</v>
      </c>
      <c r="AJ188" s="51">
        <v>247.81</v>
      </c>
      <c r="AK188" s="51">
        <v>260.25</v>
      </c>
      <c r="AL188" s="51">
        <v>335.88</v>
      </c>
      <c r="AM188" s="51">
        <v>369.52</v>
      </c>
      <c r="AN188" s="51">
        <v>447.13</v>
      </c>
      <c r="CB188" s="46" t="s">
        <v>1123</v>
      </c>
      <c r="CC188" s="50" t="s">
        <v>57</v>
      </c>
      <c r="CD188" s="50" t="s">
        <v>34</v>
      </c>
      <c r="CE188" s="50"/>
      <c r="CF188" s="50"/>
      <c r="CG188" s="51">
        <v>37.200000000000003</v>
      </c>
      <c r="CI188" s="46" t="s">
        <v>1124</v>
      </c>
      <c r="CJ188" s="50" t="s">
        <v>58</v>
      </c>
      <c r="CK188" s="50" t="s">
        <v>44</v>
      </c>
      <c r="CL188" s="50"/>
      <c r="CM188" s="50"/>
      <c r="CN188" s="51">
        <v>36.700000000000003</v>
      </c>
      <c r="CP188" s="46" t="s">
        <v>1125</v>
      </c>
      <c r="CQ188" s="50" t="s">
        <v>57</v>
      </c>
      <c r="CR188" s="50" t="s">
        <v>34</v>
      </c>
      <c r="CS188" s="50"/>
      <c r="CT188" s="50"/>
      <c r="CU188" s="51">
        <v>27.200000000000003</v>
      </c>
      <c r="CW188" s="46"/>
      <c r="CX188" s="50"/>
      <c r="CY188" s="50"/>
      <c r="CZ188" s="50"/>
      <c r="DA188" s="50"/>
      <c r="DB188" s="50"/>
      <c r="DC188" s="50"/>
      <c r="DD188" s="50"/>
      <c r="DE188" s="50"/>
      <c r="DF188" s="51"/>
      <c r="DG188" s="51"/>
      <c r="DH188" s="51"/>
      <c r="DI188" s="51"/>
      <c r="DJ188" s="51"/>
      <c r="DK188" s="51"/>
      <c r="DL188" s="51"/>
    </row>
    <row r="189" spans="3:116" x14ac:dyDescent="0.25">
      <c r="C189" s="46" t="s">
        <v>1126</v>
      </c>
      <c r="D189" s="50" t="s">
        <v>58</v>
      </c>
      <c r="E189" s="50"/>
      <c r="F189" s="50"/>
      <c r="G189" s="50"/>
      <c r="H189" s="50"/>
      <c r="I189" s="50"/>
      <c r="J189" s="50"/>
      <c r="K189" s="50"/>
      <c r="L189" s="50"/>
      <c r="M189" s="50"/>
      <c r="N189" s="50" t="s">
        <v>46</v>
      </c>
      <c r="O189" s="51">
        <v>244.94</v>
      </c>
      <c r="P189" s="51">
        <v>253.88</v>
      </c>
      <c r="Q189" s="51">
        <v>294.83</v>
      </c>
      <c r="R189" s="51">
        <v>340.64</v>
      </c>
      <c r="S189" s="51">
        <v>439.54</v>
      </c>
      <c r="T189" s="51">
        <v>483.73</v>
      </c>
      <c r="U189" s="51">
        <v>585.22</v>
      </c>
      <c r="W189" s="46" t="s">
        <v>1127</v>
      </c>
      <c r="X189" s="50" t="s">
        <v>58</v>
      </c>
      <c r="Y189" s="50" t="s">
        <v>46</v>
      </c>
      <c r="Z189" s="50"/>
      <c r="AA189" s="50"/>
      <c r="AB189" s="50"/>
      <c r="AC189" s="50"/>
      <c r="AD189" s="50"/>
      <c r="AE189" s="50"/>
      <c r="AF189" s="50"/>
      <c r="AG189" s="50"/>
      <c r="AH189" s="51">
        <v>196.03</v>
      </c>
      <c r="AI189" s="51">
        <v>233.53</v>
      </c>
      <c r="AJ189" s="51">
        <v>259.39</v>
      </c>
      <c r="AK189" s="51">
        <v>272.51</v>
      </c>
      <c r="AL189" s="51">
        <v>351.65</v>
      </c>
      <c r="AM189" s="51">
        <v>386.99</v>
      </c>
      <c r="AN189" s="51">
        <v>468.14</v>
      </c>
      <c r="CB189" s="46" t="s">
        <v>1128</v>
      </c>
      <c r="CC189" s="50" t="s">
        <v>57</v>
      </c>
      <c r="CD189" s="50" t="s">
        <v>38</v>
      </c>
      <c r="CE189" s="50"/>
      <c r="CF189" s="50"/>
      <c r="CG189" s="51">
        <v>40.400000000000006</v>
      </c>
      <c r="CI189" s="46" t="s">
        <v>1129</v>
      </c>
      <c r="CJ189" s="50" t="s">
        <v>58</v>
      </c>
      <c r="CK189" s="50" t="s">
        <v>46</v>
      </c>
      <c r="CL189" s="50"/>
      <c r="CM189" s="50"/>
      <c r="CN189" s="51">
        <v>39.5</v>
      </c>
      <c r="CP189" s="46" t="s">
        <v>1130</v>
      </c>
      <c r="CQ189" s="50" t="s">
        <v>57</v>
      </c>
      <c r="CR189" s="50" t="s">
        <v>38</v>
      </c>
      <c r="CS189" s="50"/>
      <c r="CT189" s="50"/>
      <c r="CU189" s="51">
        <v>29.900000000000002</v>
      </c>
      <c r="CW189" s="46"/>
      <c r="CX189" s="50"/>
      <c r="CY189" s="50"/>
      <c r="CZ189" s="50"/>
      <c r="DA189" s="50"/>
      <c r="DB189" s="50"/>
      <c r="DC189" s="50"/>
      <c r="DD189" s="50"/>
      <c r="DE189" s="50"/>
      <c r="DF189" s="51"/>
      <c r="DG189" s="51"/>
      <c r="DH189" s="51"/>
      <c r="DI189" s="51"/>
      <c r="DJ189" s="51"/>
      <c r="DK189" s="51"/>
      <c r="DL189" s="51"/>
    </row>
    <row r="190" spans="3:116" x14ac:dyDescent="0.25">
      <c r="C190" s="46" t="s">
        <v>1131</v>
      </c>
      <c r="D190" s="50" t="s">
        <v>58</v>
      </c>
      <c r="E190" s="50"/>
      <c r="F190" s="50"/>
      <c r="G190" s="50"/>
      <c r="H190" s="50"/>
      <c r="I190" s="50"/>
      <c r="J190" s="50"/>
      <c r="K190" s="50"/>
      <c r="L190" s="50"/>
      <c r="M190" s="50"/>
      <c r="N190" s="50" t="s">
        <v>48</v>
      </c>
      <c r="O190" s="51">
        <v>255.89</v>
      </c>
      <c r="P190" s="51">
        <v>265.19</v>
      </c>
      <c r="Q190" s="51">
        <v>307.95</v>
      </c>
      <c r="R190" s="51">
        <v>355.82</v>
      </c>
      <c r="S190" s="51">
        <v>459.2</v>
      </c>
      <c r="T190" s="51">
        <v>505.28</v>
      </c>
      <c r="U190" s="51">
        <v>611.30999999999995</v>
      </c>
      <c r="W190" s="46" t="s">
        <v>1132</v>
      </c>
      <c r="X190" s="50" t="s">
        <v>58</v>
      </c>
      <c r="Y190" s="50" t="s">
        <v>48</v>
      </c>
      <c r="Z190" s="50"/>
      <c r="AA190" s="50"/>
      <c r="AB190" s="50"/>
      <c r="AC190" s="50"/>
      <c r="AD190" s="50"/>
      <c r="AE190" s="50"/>
      <c r="AF190" s="50"/>
      <c r="AG190" s="50"/>
      <c r="AH190" s="51">
        <v>204.74</v>
      </c>
      <c r="AI190" s="51">
        <v>243.99</v>
      </c>
      <c r="AJ190" s="51">
        <v>270.99</v>
      </c>
      <c r="AK190" s="51">
        <v>284.68</v>
      </c>
      <c r="AL190" s="51">
        <v>367.32</v>
      </c>
      <c r="AM190" s="51">
        <v>404.19</v>
      </c>
      <c r="AN190" s="51">
        <v>489.06</v>
      </c>
      <c r="CB190" s="46" t="s">
        <v>1133</v>
      </c>
      <c r="CC190" s="50" t="s">
        <v>57</v>
      </c>
      <c r="CD190" s="50" t="s">
        <v>42</v>
      </c>
      <c r="CE190" s="50"/>
      <c r="CF190" s="50"/>
      <c r="CG190" s="51">
        <v>43.7</v>
      </c>
      <c r="CI190" s="46" t="s">
        <v>1134</v>
      </c>
      <c r="CJ190" s="50" t="s">
        <v>58</v>
      </c>
      <c r="CK190" s="50" t="s">
        <v>48</v>
      </c>
      <c r="CL190" s="50"/>
      <c r="CM190" s="50"/>
      <c r="CN190" s="51">
        <v>42.300000000000004</v>
      </c>
      <c r="CP190" s="46" t="s">
        <v>1135</v>
      </c>
      <c r="CQ190" s="50" t="s">
        <v>57</v>
      </c>
      <c r="CR190" s="50" t="s">
        <v>42</v>
      </c>
      <c r="CS190" s="50"/>
      <c r="CT190" s="50"/>
      <c r="CU190" s="51">
        <v>32.6</v>
      </c>
      <c r="CW190" s="46"/>
      <c r="CX190" s="50"/>
      <c r="CY190" s="50"/>
      <c r="CZ190" s="50"/>
      <c r="DA190" s="50"/>
      <c r="DB190" s="50"/>
      <c r="DC190" s="50"/>
      <c r="DD190" s="50"/>
      <c r="DE190" s="50"/>
      <c r="DF190" s="51"/>
      <c r="DG190" s="51"/>
      <c r="DH190" s="51"/>
      <c r="DI190" s="51"/>
      <c r="DJ190" s="51"/>
      <c r="DK190" s="51"/>
      <c r="DL190" s="51"/>
    </row>
    <row r="191" spans="3:116" x14ac:dyDescent="0.25">
      <c r="C191" s="46" t="s">
        <v>1136</v>
      </c>
      <c r="D191" s="50" t="s">
        <v>58</v>
      </c>
      <c r="E191" s="50"/>
      <c r="F191" s="50"/>
      <c r="G191" s="50"/>
      <c r="H191" s="50"/>
      <c r="I191" s="50"/>
      <c r="J191" s="50"/>
      <c r="K191" s="50"/>
      <c r="L191" s="50"/>
      <c r="M191" s="50"/>
      <c r="N191" s="50" t="s">
        <v>50</v>
      </c>
      <c r="O191" s="51">
        <v>276.77999999999997</v>
      </c>
      <c r="P191" s="51">
        <v>289.89</v>
      </c>
      <c r="Q191" s="51">
        <v>334.53</v>
      </c>
      <c r="R191" s="51">
        <v>384.34</v>
      </c>
      <c r="S191" s="51">
        <v>496.26</v>
      </c>
      <c r="T191" s="51">
        <v>546.15</v>
      </c>
      <c r="U191" s="51">
        <v>660.76</v>
      </c>
      <c r="W191" s="46" t="s">
        <v>1137</v>
      </c>
      <c r="X191" s="50" t="s">
        <v>58</v>
      </c>
      <c r="Y191" s="50" t="s">
        <v>50</v>
      </c>
      <c r="Z191" s="50"/>
      <c r="AA191" s="50"/>
      <c r="AB191" s="50"/>
      <c r="AC191" s="50"/>
      <c r="AD191" s="50"/>
      <c r="AE191" s="50"/>
      <c r="AF191" s="50"/>
      <c r="AG191" s="50"/>
      <c r="AH191" s="51">
        <v>219.97</v>
      </c>
      <c r="AI191" s="51">
        <v>262.05</v>
      </c>
      <c r="AJ191" s="51">
        <v>290.93</v>
      </c>
      <c r="AK191" s="51">
        <v>306.51</v>
      </c>
      <c r="AL191" s="51">
        <v>393.95</v>
      </c>
      <c r="AM191" s="51">
        <v>433.64</v>
      </c>
      <c r="AN191" s="51">
        <v>525.13</v>
      </c>
      <c r="CB191" s="46" t="s">
        <v>1138</v>
      </c>
      <c r="CC191" s="50" t="s">
        <v>57</v>
      </c>
      <c r="CD191" s="50" t="s">
        <v>44</v>
      </c>
      <c r="CE191" s="50"/>
      <c r="CF191" s="50"/>
      <c r="CG191" s="51">
        <v>46.900000000000006</v>
      </c>
      <c r="CI191" s="46" t="s">
        <v>1139</v>
      </c>
      <c r="CJ191" s="50" t="s">
        <v>58</v>
      </c>
      <c r="CK191" s="50" t="s">
        <v>50</v>
      </c>
      <c r="CL191" s="50"/>
      <c r="CM191" s="50"/>
      <c r="CN191" s="51">
        <v>45.1</v>
      </c>
      <c r="CP191" s="46" t="s">
        <v>1140</v>
      </c>
      <c r="CQ191" s="50" t="s">
        <v>57</v>
      </c>
      <c r="CR191" s="50" t="s">
        <v>44</v>
      </c>
      <c r="CS191" s="50"/>
      <c r="CT191" s="50"/>
      <c r="CU191" s="51">
        <v>35.200000000000003</v>
      </c>
      <c r="CW191" s="46"/>
      <c r="CX191" s="50"/>
      <c r="CY191" s="50"/>
      <c r="CZ191" s="50"/>
      <c r="DA191" s="50"/>
      <c r="DB191" s="50"/>
      <c r="DC191" s="50"/>
      <c r="DD191" s="50"/>
      <c r="DE191" s="50"/>
      <c r="DF191" s="51"/>
      <c r="DG191" s="51"/>
      <c r="DH191" s="51"/>
      <c r="DI191" s="51"/>
      <c r="DJ191" s="51"/>
      <c r="DK191" s="51"/>
      <c r="DL191" s="51"/>
    </row>
    <row r="192" spans="3:116" x14ac:dyDescent="0.25">
      <c r="C192" s="46" t="s">
        <v>1141</v>
      </c>
      <c r="D192" s="50" t="s">
        <v>58</v>
      </c>
      <c r="E192" s="50"/>
      <c r="F192" s="50"/>
      <c r="G192" s="50"/>
      <c r="H192" s="50"/>
      <c r="I192" s="50"/>
      <c r="J192" s="50"/>
      <c r="K192" s="50"/>
      <c r="L192" s="50"/>
      <c r="M192" s="50"/>
      <c r="N192" s="50" t="s">
        <v>52</v>
      </c>
      <c r="O192" s="51">
        <v>297.66000000000003</v>
      </c>
      <c r="P192" s="51">
        <v>314.58999999999997</v>
      </c>
      <c r="Q192" s="51">
        <v>361.17</v>
      </c>
      <c r="R192" s="51">
        <v>412.85</v>
      </c>
      <c r="S192" s="51">
        <v>533.30999999999995</v>
      </c>
      <c r="T192" s="51">
        <v>587.02</v>
      </c>
      <c r="U192" s="51">
        <v>710.16</v>
      </c>
      <c r="W192" s="46" t="s">
        <v>1142</v>
      </c>
      <c r="X192" s="50" t="s">
        <v>58</v>
      </c>
      <c r="Y192" s="50" t="s">
        <v>52</v>
      </c>
      <c r="Z192" s="50"/>
      <c r="AA192" s="50"/>
      <c r="AB192" s="50"/>
      <c r="AC192" s="50"/>
      <c r="AD192" s="50"/>
      <c r="AE192" s="50"/>
      <c r="AF192" s="50"/>
      <c r="AG192" s="50"/>
      <c r="AH192" s="51">
        <v>235.14</v>
      </c>
      <c r="AI192" s="51">
        <v>280.10000000000002</v>
      </c>
      <c r="AJ192" s="51">
        <v>310.91000000000003</v>
      </c>
      <c r="AK192" s="51">
        <v>328.38</v>
      </c>
      <c r="AL192" s="51">
        <v>420.54</v>
      </c>
      <c r="AM192" s="51">
        <v>463.11</v>
      </c>
      <c r="AN192" s="51">
        <v>561.24</v>
      </c>
      <c r="CB192" s="46" t="s">
        <v>1143</v>
      </c>
      <c r="CC192" s="50" t="s">
        <v>57</v>
      </c>
      <c r="CD192" s="50" t="s">
        <v>46</v>
      </c>
      <c r="CE192" s="50"/>
      <c r="CF192" s="50"/>
      <c r="CG192" s="51">
        <v>50.1</v>
      </c>
      <c r="CI192" s="46" t="s">
        <v>1144</v>
      </c>
      <c r="CJ192" s="50" t="s">
        <v>58</v>
      </c>
      <c r="CK192" s="50" t="s">
        <v>52</v>
      </c>
      <c r="CL192" s="50"/>
      <c r="CM192" s="50"/>
      <c r="CN192" s="51">
        <v>47.900000000000006</v>
      </c>
      <c r="CP192" s="46" t="s">
        <v>1145</v>
      </c>
      <c r="CQ192" s="50" t="s">
        <v>57</v>
      </c>
      <c r="CR192" s="50" t="s">
        <v>46</v>
      </c>
      <c r="CS192" s="50"/>
      <c r="CT192" s="50"/>
      <c r="CU192" s="51">
        <v>37.9</v>
      </c>
      <c r="CW192" s="46"/>
      <c r="CX192" s="50"/>
      <c r="CY192" s="50"/>
      <c r="CZ192" s="50"/>
      <c r="DA192" s="50"/>
      <c r="DB192" s="50"/>
      <c r="DC192" s="50"/>
      <c r="DD192" s="50"/>
      <c r="DE192" s="50"/>
      <c r="DF192" s="51"/>
      <c r="DG192" s="51"/>
      <c r="DH192" s="51"/>
      <c r="DI192" s="51"/>
      <c r="DJ192" s="51"/>
      <c r="DK192" s="51"/>
      <c r="DL192" s="51"/>
    </row>
    <row r="193" spans="3:116" x14ac:dyDescent="0.25">
      <c r="C193" s="46" t="s">
        <v>1146</v>
      </c>
      <c r="D193" s="50" t="s">
        <v>58</v>
      </c>
      <c r="E193" s="50"/>
      <c r="F193" s="50"/>
      <c r="G193" s="50"/>
      <c r="H193" s="50"/>
      <c r="I193" s="50"/>
      <c r="J193" s="50"/>
      <c r="K193" s="50"/>
      <c r="L193" s="50"/>
      <c r="M193" s="50"/>
      <c r="N193" s="50" t="s">
        <v>54</v>
      </c>
      <c r="O193" s="51">
        <v>20.88</v>
      </c>
      <c r="P193" s="51">
        <v>24.7</v>
      </c>
      <c r="Q193" s="51">
        <v>26.59</v>
      </c>
      <c r="R193" s="51">
        <v>28.52</v>
      </c>
      <c r="S193" s="51">
        <v>37.049999999999997</v>
      </c>
      <c r="T193" s="51">
        <v>40.869999999999997</v>
      </c>
      <c r="U193" s="51">
        <v>49.4</v>
      </c>
      <c r="W193" s="46" t="s">
        <v>1147</v>
      </c>
      <c r="X193" s="50" t="s">
        <v>58</v>
      </c>
      <c r="Y193" s="50" t="s">
        <v>54</v>
      </c>
      <c r="Z193" s="50"/>
      <c r="AA193" s="50"/>
      <c r="AB193" s="50"/>
      <c r="AC193" s="50"/>
      <c r="AD193" s="50"/>
      <c r="AE193" s="50"/>
      <c r="AF193" s="50"/>
      <c r="AG193" s="50"/>
      <c r="AH193" s="51">
        <v>15.22</v>
      </c>
      <c r="AI193" s="51">
        <v>18.05</v>
      </c>
      <c r="AJ193" s="51">
        <v>19.940000000000001</v>
      </c>
      <c r="AK193" s="51">
        <v>21.87</v>
      </c>
      <c r="AL193" s="51">
        <v>26.59</v>
      </c>
      <c r="AM193" s="51">
        <v>29.46</v>
      </c>
      <c r="AN193" s="51">
        <v>36.11</v>
      </c>
      <c r="CB193" s="46" t="s">
        <v>1148</v>
      </c>
      <c r="CC193" s="50" t="s">
        <v>57</v>
      </c>
      <c r="CD193" s="50" t="s">
        <v>48</v>
      </c>
      <c r="CE193" s="50"/>
      <c r="CF193" s="50"/>
      <c r="CG193" s="51">
        <v>53.300000000000004</v>
      </c>
      <c r="CI193" s="46" t="s">
        <v>1149</v>
      </c>
      <c r="CJ193" s="50" t="s">
        <v>58</v>
      </c>
      <c r="CK193" s="50" t="s">
        <v>54</v>
      </c>
      <c r="CL193" s="50"/>
      <c r="CM193" s="50"/>
      <c r="CN193" s="51">
        <v>2.8000000000000003</v>
      </c>
      <c r="CP193" s="46" t="s">
        <v>1150</v>
      </c>
      <c r="CQ193" s="50" t="s">
        <v>57</v>
      </c>
      <c r="CR193" s="50" t="s">
        <v>48</v>
      </c>
      <c r="CS193" s="50"/>
      <c r="CT193" s="50"/>
      <c r="CU193" s="51">
        <v>40.6</v>
      </c>
      <c r="CW193" s="46"/>
      <c r="CX193" s="50"/>
      <c r="CY193" s="50"/>
      <c r="CZ193" s="50"/>
      <c r="DA193" s="50"/>
      <c r="DB193" s="50"/>
      <c r="DC193" s="50"/>
      <c r="DD193" s="50"/>
      <c r="DE193" s="50"/>
      <c r="DF193" s="51"/>
      <c r="DG193" s="51"/>
      <c r="DH193" s="51"/>
      <c r="DI193" s="51"/>
      <c r="DJ193" s="51"/>
      <c r="DK193" s="51"/>
      <c r="DL193" s="51"/>
    </row>
    <row r="194" spans="3:116" x14ac:dyDescent="0.25">
      <c r="CB194" s="46" t="s">
        <v>1151</v>
      </c>
      <c r="CC194" s="50" t="s">
        <v>57</v>
      </c>
      <c r="CD194" s="50" t="s">
        <v>50</v>
      </c>
      <c r="CE194" s="50"/>
      <c r="CF194" s="50"/>
      <c r="CG194" s="51">
        <v>56.6</v>
      </c>
      <c r="CP194" s="46" t="s">
        <v>1152</v>
      </c>
      <c r="CQ194" s="50" t="s">
        <v>57</v>
      </c>
      <c r="CR194" s="50" t="s">
        <v>50</v>
      </c>
      <c r="CS194" s="50"/>
      <c r="CT194" s="50"/>
      <c r="CU194" s="51">
        <v>43.2</v>
      </c>
    </row>
    <row r="195" spans="3:116" x14ac:dyDescent="0.25">
      <c r="CB195" s="46" t="s">
        <v>1153</v>
      </c>
      <c r="CC195" s="50" t="s">
        <v>57</v>
      </c>
      <c r="CD195" s="50" t="s">
        <v>52</v>
      </c>
      <c r="CE195" s="50"/>
      <c r="CF195" s="50"/>
      <c r="CG195" s="51">
        <v>59.800000000000004</v>
      </c>
      <c r="CP195" s="46" t="s">
        <v>1154</v>
      </c>
      <c r="CQ195" s="50" t="s">
        <v>57</v>
      </c>
      <c r="CR195" s="50" t="s">
        <v>52</v>
      </c>
      <c r="CS195" s="50"/>
      <c r="CT195" s="50"/>
      <c r="CU195" s="51">
        <v>45.900000000000006</v>
      </c>
    </row>
    <row r="196" spans="3:116" x14ac:dyDescent="0.25">
      <c r="CB196" s="46" t="s">
        <v>1155</v>
      </c>
      <c r="CC196" s="50" t="s">
        <v>57</v>
      </c>
      <c r="CD196" s="50" t="s">
        <v>54</v>
      </c>
      <c r="CE196" s="50"/>
      <c r="CF196" s="50"/>
      <c r="CG196" s="51">
        <v>3.2</v>
      </c>
      <c r="CP196" s="46" t="s">
        <v>1156</v>
      </c>
      <c r="CQ196" s="50" t="s">
        <v>57</v>
      </c>
      <c r="CR196" s="50" t="s">
        <v>54</v>
      </c>
      <c r="CS196" s="50"/>
      <c r="CT196" s="50"/>
      <c r="CU196" s="51">
        <v>2.7</v>
      </c>
    </row>
    <row r="197" spans="3:116" x14ac:dyDescent="0.25">
      <c r="CB197" s="46" t="s">
        <v>201</v>
      </c>
      <c r="CC197" s="43"/>
      <c r="CD197" s="43" t="s">
        <v>12</v>
      </c>
      <c r="CE197" s="43"/>
      <c r="CF197" s="43"/>
      <c r="CG197" s="49" t="s">
        <v>20</v>
      </c>
      <c r="CP197" s="46" t="s">
        <v>203</v>
      </c>
      <c r="CQ197" s="43"/>
      <c r="CR197" s="43" t="s">
        <v>12</v>
      </c>
      <c r="CS197" s="43"/>
      <c r="CT197" s="43"/>
      <c r="CU197" s="49" t="s">
        <v>20</v>
      </c>
    </row>
    <row r="198" spans="3:116" x14ac:dyDescent="0.25">
      <c r="CB198" s="46" t="s">
        <v>1157</v>
      </c>
      <c r="CC198" s="50" t="s">
        <v>58</v>
      </c>
      <c r="CD198" s="50" t="s">
        <v>24</v>
      </c>
      <c r="CE198" s="50"/>
      <c r="CF198" s="50"/>
      <c r="CG198" s="51">
        <v>29</v>
      </c>
      <c r="CP198" s="46" t="s">
        <v>1158</v>
      </c>
      <c r="CQ198" s="50" t="s">
        <v>58</v>
      </c>
      <c r="CR198" s="50" t="s">
        <v>25</v>
      </c>
      <c r="CS198" s="50"/>
      <c r="CT198" s="50"/>
      <c r="CU198" s="51">
        <v>14.5</v>
      </c>
    </row>
    <row r="199" spans="3:116" x14ac:dyDescent="0.25">
      <c r="CB199" s="46" t="s">
        <v>1159</v>
      </c>
      <c r="CC199" s="50" t="s">
        <v>58</v>
      </c>
      <c r="CD199" s="50" t="s">
        <v>30</v>
      </c>
      <c r="CE199" s="50"/>
      <c r="CF199" s="50"/>
      <c r="CG199" s="51">
        <v>30.3</v>
      </c>
      <c r="CP199" s="46" t="s">
        <v>1160</v>
      </c>
      <c r="CQ199" s="50" t="s">
        <v>58</v>
      </c>
      <c r="CR199" s="50" t="s">
        <v>31</v>
      </c>
      <c r="CS199" s="50"/>
      <c r="CT199" s="50"/>
      <c r="CU199" s="51">
        <v>21.5</v>
      </c>
    </row>
    <row r="200" spans="3:116" x14ac:dyDescent="0.25">
      <c r="CB200" s="46" t="s">
        <v>1161</v>
      </c>
      <c r="CC200" s="50" t="s">
        <v>58</v>
      </c>
      <c r="CD200" s="50" t="s">
        <v>28</v>
      </c>
      <c r="CE200" s="50"/>
      <c r="CF200" s="50"/>
      <c r="CG200" s="51">
        <v>33.5</v>
      </c>
      <c r="CP200" s="46" t="s">
        <v>1162</v>
      </c>
      <c r="CQ200" s="50" t="s">
        <v>58</v>
      </c>
      <c r="CR200" s="50" t="s">
        <v>28</v>
      </c>
      <c r="CS200" s="50"/>
      <c r="CT200" s="50"/>
      <c r="CU200" s="51">
        <v>24.200000000000003</v>
      </c>
    </row>
    <row r="201" spans="3:116" x14ac:dyDescent="0.25">
      <c r="CB201" s="46" t="s">
        <v>1163</v>
      </c>
      <c r="CC201" s="50" t="s">
        <v>58</v>
      </c>
      <c r="CD201" s="50" t="s">
        <v>34</v>
      </c>
      <c r="CE201" s="50"/>
      <c r="CF201" s="50"/>
      <c r="CG201" s="51">
        <v>36.6</v>
      </c>
      <c r="CP201" s="46" t="s">
        <v>1164</v>
      </c>
      <c r="CQ201" s="50" t="s">
        <v>58</v>
      </c>
      <c r="CR201" s="50" t="s">
        <v>34</v>
      </c>
      <c r="CS201" s="50"/>
      <c r="CT201" s="50"/>
      <c r="CU201" s="51">
        <v>26.8</v>
      </c>
    </row>
    <row r="202" spans="3:116" x14ac:dyDescent="0.25">
      <c r="CB202" s="46" t="s">
        <v>1165</v>
      </c>
      <c r="CC202" s="50" t="s">
        <v>58</v>
      </c>
      <c r="CD202" s="50" t="s">
        <v>38</v>
      </c>
      <c r="CE202" s="50"/>
      <c r="CF202" s="50"/>
      <c r="CG202" s="51">
        <v>39.800000000000004</v>
      </c>
      <c r="CP202" s="46" t="s">
        <v>1166</v>
      </c>
      <c r="CQ202" s="50" t="s">
        <v>58</v>
      </c>
      <c r="CR202" s="50" t="s">
        <v>38</v>
      </c>
      <c r="CS202" s="50"/>
      <c r="CT202" s="50"/>
      <c r="CU202" s="51">
        <v>29.400000000000002</v>
      </c>
    </row>
    <row r="203" spans="3:116" x14ac:dyDescent="0.25">
      <c r="CB203" s="46" t="s">
        <v>1167</v>
      </c>
      <c r="CC203" s="50" t="s">
        <v>58</v>
      </c>
      <c r="CD203" s="50" t="s">
        <v>42</v>
      </c>
      <c r="CE203" s="50"/>
      <c r="CF203" s="50"/>
      <c r="CG203" s="51">
        <v>43.1</v>
      </c>
      <c r="CP203" s="46" t="s">
        <v>1168</v>
      </c>
      <c r="CQ203" s="50" t="s">
        <v>58</v>
      </c>
      <c r="CR203" s="50" t="s">
        <v>42</v>
      </c>
      <c r="CS203" s="50"/>
      <c r="CT203" s="50"/>
      <c r="CU203" s="51">
        <v>32.1</v>
      </c>
    </row>
    <row r="204" spans="3:116" x14ac:dyDescent="0.25">
      <c r="CB204" s="46" t="s">
        <v>1169</v>
      </c>
      <c r="CC204" s="50" t="s">
        <v>58</v>
      </c>
      <c r="CD204" s="50" t="s">
        <v>44</v>
      </c>
      <c r="CE204" s="50"/>
      <c r="CF204" s="50"/>
      <c r="CG204" s="51">
        <v>46.2</v>
      </c>
      <c r="CP204" s="46" t="s">
        <v>1170</v>
      </c>
      <c r="CQ204" s="50" t="s">
        <v>58</v>
      </c>
      <c r="CR204" s="50" t="s">
        <v>44</v>
      </c>
      <c r="CS204" s="50"/>
      <c r="CT204" s="50"/>
      <c r="CU204" s="51">
        <v>34.700000000000003</v>
      </c>
    </row>
    <row r="205" spans="3:116" x14ac:dyDescent="0.25">
      <c r="CB205" s="46" t="s">
        <v>1171</v>
      </c>
      <c r="CC205" s="50" t="s">
        <v>58</v>
      </c>
      <c r="CD205" s="50" t="s">
        <v>46</v>
      </c>
      <c r="CE205" s="50"/>
      <c r="CF205" s="50"/>
      <c r="CG205" s="51">
        <v>49.400000000000006</v>
      </c>
      <c r="CP205" s="46" t="s">
        <v>1172</v>
      </c>
      <c r="CQ205" s="50" t="s">
        <v>58</v>
      </c>
      <c r="CR205" s="50" t="s">
        <v>46</v>
      </c>
      <c r="CS205" s="50"/>
      <c r="CT205" s="50"/>
      <c r="CU205" s="51">
        <v>37.4</v>
      </c>
    </row>
    <row r="206" spans="3:116" x14ac:dyDescent="0.25">
      <c r="CB206" s="46" t="s">
        <v>1173</v>
      </c>
      <c r="CC206" s="50" t="s">
        <v>58</v>
      </c>
      <c r="CD206" s="50" t="s">
        <v>48</v>
      </c>
      <c r="CE206" s="50"/>
      <c r="CF206" s="50"/>
      <c r="CG206" s="51">
        <v>52.6</v>
      </c>
      <c r="CP206" s="46" t="s">
        <v>1174</v>
      </c>
      <c r="CQ206" s="50" t="s">
        <v>58</v>
      </c>
      <c r="CR206" s="50" t="s">
        <v>48</v>
      </c>
      <c r="CS206" s="50"/>
      <c r="CT206" s="50"/>
      <c r="CU206" s="51">
        <v>40</v>
      </c>
    </row>
    <row r="207" spans="3:116" x14ac:dyDescent="0.25">
      <c r="CB207" s="46" t="s">
        <v>1175</v>
      </c>
      <c r="CC207" s="50" t="s">
        <v>58</v>
      </c>
      <c r="CD207" s="50" t="s">
        <v>50</v>
      </c>
      <c r="CE207" s="50"/>
      <c r="CF207" s="50"/>
      <c r="CG207" s="51">
        <v>55.800000000000004</v>
      </c>
      <c r="CP207" s="46" t="s">
        <v>1176</v>
      </c>
      <c r="CQ207" s="50" t="s">
        <v>58</v>
      </c>
      <c r="CR207" s="50" t="s">
        <v>50</v>
      </c>
      <c r="CS207" s="50"/>
      <c r="CT207" s="50"/>
      <c r="CU207" s="51">
        <v>42.6</v>
      </c>
    </row>
    <row r="208" spans="3:116" x14ac:dyDescent="0.25">
      <c r="CB208" s="46" t="s">
        <v>1177</v>
      </c>
      <c r="CC208" s="50" t="s">
        <v>58</v>
      </c>
      <c r="CD208" s="50" t="s">
        <v>52</v>
      </c>
      <c r="CE208" s="50"/>
      <c r="CF208" s="50"/>
      <c r="CG208" s="51">
        <v>59</v>
      </c>
      <c r="CP208" s="46" t="s">
        <v>1178</v>
      </c>
      <c r="CQ208" s="50" t="s">
        <v>58</v>
      </c>
      <c r="CR208" s="50" t="s">
        <v>52</v>
      </c>
      <c r="CS208" s="50"/>
      <c r="CT208" s="50"/>
      <c r="CU208" s="51">
        <v>45.300000000000004</v>
      </c>
    </row>
    <row r="209" spans="80:99" x14ac:dyDescent="0.25">
      <c r="CB209" s="46" t="s">
        <v>1179</v>
      </c>
      <c r="CC209" s="50" t="s">
        <v>58</v>
      </c>
      <c r="CD209" s="50" t="s">
        <v>54</v>
      </c>
      <c r="CE209" s="50"/>
      <c r="CF209" s="50"/>
      <c r="CG209" s="51">
        <v>3.2</v>
      </c>
      <c r="CP209" s="46" t="s">
        <v>1180</v>
      </c>
      <c r="CQ209" s="50" t="s">
        <v>58</v>
      </c>
      <c r="CR209" s="50" t="s">
        <v>54</v>
      </c>
      <c r="CS209" s="50"/>
      <c r="CT209" s="50"/>
      <c r="CU209" s="51">
        <v>2.7</v>
      </c>
    </row>
  </sheetData>
  <sheetProtection algorithmName="SHA-512" hashValue="uu/dD9AduANkr9gl3kDB8v2WZOi0wprrqVrXQbZsZQjh/F21mmUObrNNdrb2ewYTPR0z8FqKpeYTF7ipEyZHOw==" saltValue="rtr3iALWeCEVrEK0xRkwRw==" spinCount="100000" sheet="1" objects="1" scenarios="1" selectLockedCells="1" selectUnlockedCells="1"/>
  <mergeCells count="9">
    <mergeCell ref="CP1:CU1"/>
    <mergeCell ref="CW1:DL1"/>
    <mergeCell ref="DN1:EC1"/>
    <mergeCell ref="C1:U1"/>
    <mergeCell ref="W1:AN1"/>
    <mergeCell ref="AP1:BG1"/>
    <mergeCell ref="BI1:BZ1"/>
    <mergeCell ref="CB1:CG1"/>
    <mergeCell ref="CI1:CN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M235"/>
  <sheetViews>
    <sheetView showGridLines="0" topLeftCell="BL1" zoomScaleNormal="100" workbookViewId="0">
      <selection activeCell="BU9" sqref="BU9"/>
    </sheetView>
  </sheetViews>
  <sheetFormatPr defaultColWidth="9.7109375" defaultRowHeight="15" x14ac:dyDescent="0.25"/>
  <cols>
    <col min="1" max="1" width="18.140625" style="59" bestFit="1" customWidth="1"/>
    <col min="2" max="2" width="9.7109375" style="44"/>
    <col min="3" max="3" width="63.140625" style="44" bestFit="1" customWidth="1"/>
    <col min="4" max="5" width="9.7109375" style="44"/>
    <col min="6" max="13" width="9.7109375" style="45"/>
    <col min="14" max="14" width="29.85546875" style="44" customWidth="1"/>
    <col min="15" max="16" width="9.7109375" style="44"/>
    <col min="17" max="23" width="9.7109375" style="45"/>
    <col min="24" max="24" width="9.7109375" style="44"/>
    <col min="25" max="25" width="41" style="44" customWidth="1"/>
    <col min="26" max="27" width="9.7109375" style="44"/>
    <col min="28" max="34" width="9.7109375" style="45"/>
    <col min="35" max="35" width="9.7109375" style="44"/>
    <col min="36" max="36" width="38.140625" style="44" customWidth="1"/>
    <col min="37" max="37" width="9.7109375" style="44"/>
    <col min="38" max="38" width="12" style="44" bestFit="1" customWidth="1"/>
    <col min="39" max="45" width="9.7109375" style="45"/>
    <col min="46" max="46" width="9.7109375" style="44"/>
    <col min="47" max="47" width="36.85546875" style="44" customWidth="1"/>
    <col min="48" max="49" width="9.7109375" style="44"/>
    <col min="50" max="50" width="9.7109375" style="45"/>
    <col min="51" max="51" width="9.7109375" style="44"/>
    <col min="52" max="52" width="38.140625" style="44" customWidth="1"/>
    <col min="53" max="54" width="9.7109375" style="44"/>
    <col min="55" max="55" width="9.7109375" style="45"/>
    <col min="56" max="56" width="9.7109375" style="44"/>
    <col min="57" max="57" width="49.85546875" style="44" customWidth="1"/>
    <col min="58" max="58" width="18.140625" style="44" bestFit="1" customWidth="1"/>
    <col min="59" max="59" width="15.28515625" style="44" bestFit="1" customWidth="1"/>
    <col min="60" max="60" width="9.7109375" style="45"/>
    <col min="61" max="61" width="9.7109375" style="44"/>
    <col min="62" max="62" width="50.140625" style="89" bestFit="1" customWidth="1"/>
    <col min="63" max="63" width="9.7109375" style="89"/>
    <col min="64" max="64" width="12" style="89" bestFit="1" customWidth="1"/>
    <col min="65" max="69" width="9.7109375" style="94"/>
    <col min="70" max="70" width="9.7109375" style="44"/>
    <col min="71" max="71" width="27.5703125" style="89" bestFit="1" customWidth="1"/>
    <col min="72" max="72" width="18.5703125" style="89" customWidth="1"/>
    <col min="73" max="74" width="9.7109375" style="89"/>
    <col min="75" max="77" width="9.7109375" style="94"/>
    <col min="78" max="78" width="9.7109375" style="89"/>
    <col min="79" max="79" width="14.42578125" style="89" bestFit="1" customWidth="1"/>
    <col min="80" max="86" width="9.7109375" style="89"/>
    <col min="87" max="87" width="17.5703125" style="89" customWidth="1"/>
    <col min="88" max="88" width="28.28515625" style="89" customWidth="1"/>
    <col min="89" max="89" width="9.7109375" style="89"/>
    <col min="90" max="90" width="19" style="89" customWidth="1"/>
    <col min="91" max="91" width="24.7109375" style="89" customWidth="1"/>
    <col min="92" max="16384" width="9.7109375" style="89"/>
  </cols>
  <sheetData>
    <row r="1" spans="1:91" s="44" customFormat="1" ht="15.75" thickBot="1" x14ac:dyDescent="0.3">
      <c r="A1" s="43" t="s">
        <v>0</v>
      </c>
      <c r="C1" s="160" t="s">
        <v>1</v>
      </c>
      <c r="D1" s="160"/>
      <c r="E1" s="160"/>
      <c r="F1" s="160"/>
      <c r="G1" s="160"/>
      <c r="H1" s="160"/>
      <c r="I1" s="160"/>
      <c r="J1" s="160"/>
      <c r="K1" s="160"/>
      <c r="L1" s="160"/>
      <c r="M1" s="45"/>
      <c r="N1" s="158" t="s">
        <v>2</v>
      </c>
      <c r="O1" s="158"/>
      <c r="P1" s="158"/>
      <c r="Q1" s="158"/>
      <c r="R1" s="158"/>
      <c r="S1" s="158"/>
      <c r="T1" s="158"/>
      <c r="U1" s="158"/>
      <c r="V1" s="158"/>
      <c r="W1" s="158"/>
      <c r="Y1" s="159" t="s">
        <v>3</v>
      </c>
      <c r="Z1" s="159"/>
      <c r="AA1" s="159"/>
      <c r="AB1" s="159"/>
      <c r="AC1" s="159"/>
      <c r="AD1" s="159"/>
      <c r="AE1" s="159"/>
      <c r="AF1" s="159"/>
      <c r="AG1" s="159"/>
      <c r="AH1" s="159"/>
      <c r="AJ1" s="161" t="s">
        <v>4</v>
      </c>
      <c r="AK1" s="161"/>
      <c r="AL1" s="161"/>
      <c r="AM1" s="161"/>
      <c r="AN1" s="161"/>
      <c r="AO1" s="161"/>
      <c r="AP1" s="161"/>
      <c r="AQ1" s="161"/>
      <c r="AR1" s="161"/>
      <c r="AS1" s="161"/>
      <c r="AU1" s="157" t="s">
        <v>5</v>
      </c>
      <c r="AV1" s="157"/>
      <c r="AW1" s="157"/>
      <c r="AX1" s="157"/>
      <c r="AZ1" s="162" t="s">
        <v>6</v>
      </c>
      <c r="BA1" s="162"/>
      <c r="BB1" s="162"/>
      <c r="BC1" s="162"/>
      <c r="BE1" s="157" t="s">
        <v>7</v>
      </c>
      <c r="BF1" s="157"/>
      <c r="BG1" s="157"/>
      <c r="BH1" s="157"/>
      <c r="BJ1" s="164" t="s">
        <v>1181</v>
      </c>
      <c r="BK1" s="165"/>
      <c r="BL1" s="165"/>
      <c r="BM1" s="165"/>
      <c r="BN1" s="165"/>
      <c r="BO1" s="165"/>
      <c r="BP1" s="165"/>
      <c r="BQ1" s="166"/>
      <c r="BS1" s="167" t="s">
        <v>1182</v>
      </c>
      <c r="BT1" s="168"/>
      <c r="BU1" s="168"/>
      <c r="BV1" s="168"/>
      <c r="BW1" s="168"/>
      <c r="BX1" s="168"/>
      <c r="BY1" s="168"/>
      <c r="CA1" s="169" t="s">
        <v>1183</v>
      </c>
      <c r="CB1" s="169"/>
      <c r="CC1" s="169"/>
      <c r="CD1" s="169"/>
      <c r="CE1" s="169"/>
      <c r="CF1" s="169"/>
      <c r="CI1" s="163" t="s">
        <v>1184</v>
      </c>
      <c r="CJ1" s="163"/>
      <c r="CL1" s="163" t="s">
        <v>1185</v>
      </c>
      <c r="CM1" s="163"/>
    </row>
    <row r="2" spans="1:91" s="47" customFormat="1" ht="15.75" thickBot="1" x14ac:dyDescent="0.3">
      <c r="A2" s="46" t="s">
        <v>33</v>
      </c>
      <c r="C2" s="87" t="s">
        <v>11</v>
      </c>
      <c r="D2" s="43" t="s">
        <v>1186</v>
      </c>
      <c r="E2" s="43" t="s">
        <v>12</v>
      </c>
      <c r="F2" s="49" t="s">
        <v>13</v>
      </c>
      <c r="G2" s="49" t="s">
        <v>14</v>
      </c>
      <c r="H2" s="49" t="s">
        <v>15</v>
      </c>
      <c r="I2" s="49" t="s">
        <v>16</v>
      </c>
      <c r="J2" s="49" t="s">
        <v>17</v>
      </c>
      <c r="K2" s="49" t="s">
        <v>18</v>
      </c>
      <c r="L2" s="49" t="s">
        <v>19</v>
      </c>
      <c r="N2" s="87" t="s">
        <v>11</v>
      </c>
      <c r="O2" s="43" t="s">
        <v>1186</v>
      </c>
      <c r="P2" s="43" t="s">
        <v>12</v>
      </c>
      <c r="Q2" s="49" t="s">
        <v>13</v>
      </c>
      <c r="R2" s="49" t="s">
        <v>14</v>
      </c>
      <c r="S2" s="49" t="s">
        <v>15</v>
      </c>
      <c r="T2" s="49" t="s">
        <v>16</v>
      </c>
      <c r="U2" s="49" t="s">
        <v>17</v>
      </c>
      <c r="V2" s="49" t="s">
        <v>18</v>
      </c>
      <c r="W2" s="49" t="s">
        <v>19</v>
      </c>
      <c r="Y2" s="87" t="s">
        <v>11</v>
      </c>
      <c r="Z2" s="43"/>
      <c r="AA2" s="43" t="s">
        <v>12</v>
      </c>
      <c r="AB2" s="49" t="s">
        <v>13</v>
      </c>
      <c r="AC2" s="49" t="s">
        <v>14</v>
      </c>
      <c r="AD2" s="49" t="s">
        <v>15</v>
      </c>
      <c r="AE2" s="49" t="s">
        <v>16</v>
      </c>
      <c r="AF2" s="49" t="s">
        <v>17</v>
      </c>
      <c r="AG2" s="49" t="s">
        <v>18</v>
      </c>
      <c r="AH2" s="49" t="s">
        <v>19</v>
      </c>
      <c r="AJ2" s="87" t="s">
        <v>11</v>
      </c>
      <c r="AK2" s="43" t="s">
        <v>1186</v>
      </c>
      <c r="AL2" s="43" t="s">
        <v>12</v>
      </c>
      <c r="AM2" s="49" t="s">
        <v>13</v>
      </c>
      <c r="AN2" s="49" t="s">
        <v>14</v>
      </c>
      <c r="AO2" s="49" t="s">
        <v>15</v>
      </c>
      <c r="AP2" s="49" t="s">
        <v>16</v>
      </c>
      <c r="AQ2" s="49" t="s">
        <v>17</v>
      </c>
      <c r="AR2" s="49" t="s">
        <v>18</v>
      </c>
      <c r="AS2" s="49" t="s">
        <v>19</v>
      </c>
      <c r="AU2" s="87" t="s">
        <v>11</v>
      </c>
      <c r="AV2" s="43" t="s">
        <v>1186</v>
      </c>
      <c r="AW2" s="43" t="s">
        <v>12</v>
      </c>
      <c r="AX2" s="49" t="s">
        <v>20</v>
      </c>
      <c r="AZ2" s="87" t="s">
        <v>11</v>
      </c>
      <c r="BA2" s="43"/>
      <c r="BB2" s="43" t="s">
        <v>12</v>
      </c>
      <c r="BC2" s="49" t="s">
        <v>20</v>
      </c>
      <c r="BE2" s="87" t="s">
        <v>11</v>
      </c>
      <c r="BF2" s="43" t="s">
        <v>1186</v>
      </c>
      <c r="BG2" s="43" t="s">
        <v>12</v>
      </c>
      <c r="BH2" s="49" t="s">
        <v>20</v>
      </c>
      <c r="BJ2" s="87" t="s">
        <v>11</v>
      </c>
      <c r="BK2" s="87"/>
      <c r="BL2" s="87" t="s">
        <v>12</v>
      </c>
      <c r="BM2" s="88" t="s">
        <v>13</v>
      </c>
      <c r="BN2" s="88" t="s">
        <v>14</v>
      </c>
      <c r="BO2" s="88" t="s">
        <v>15</v>
      </c>
      <c r="BP2" s="88" t="s">
        <v>16</v>
      </c>
      <c r="BQ2" s="88" t="s">
        <v>17</v>
      </c>
      <c r="BS2" s="87" t="s">
        <v>1187</v>
      </c>
      <c r="BT2" s="87"/>
      <c r="BU2" s="95" t="s">
        <v>13</v>
      </c>
      <c r="BV2" s="96" t="s">
        <v>14</v>
      </c>
      <c r="BW2" s="97" t="s">
        <v>15</v>
      </c>
      <c r="BX2" s="97" t="s">
        <v>16</v>
      </c>
      <c r="BY2" s="97" t="s">
        <v>17</v>
      </c>
      <c r="CA2" s="6" t="s">
        <v>1188</v>
      </c>
      <c r="CB2" s="7" t="s">
        <v>13</v>
      </c>
      <c r="CC2" s="8" t="s">
        <v>14</v>
      </c>
      <c r="CD2" s="9" t="s">
        <v>15</v>
      </c>
      <c r="CE2" s="9" t="s">
        <v>16</v>
      </c>
      <c r="CF2" s="17" t="s">
        <v>17</v>
      </c>
      <c r="CI2" s="105" t="s">
        <v>12</v>
      </c>
      <c r="CJ2" s="106" t="s">
        <v>20</v>
      </c>
      <c r="CL2" s="105" t="s">
        <v>12</v>
      </c>
      <c r="CM2" s="106" t="s">
        <v>20</v>
      </c>
    </row>
    <row r="3" spans="1:91" s="44" customFormat="1" x14ac:dyDescent="0.25">
      <c r="A3" s="46" t="s">
        <v>1189</v>
      </c>
      <c r="C3" s="85" t="str">
        <f>$C$1&amp;D3&amp;E3</f>
        <v>EXPORTA FÁCIL EXPRESSO - 45110BRONZE0 a 500</v>
      </c>
      <c r="D3" s="50" t="s">
        <v>10</v>
      </c>
      <c r="E3" s="50" t="s">
        <v>22</v>
      </c>
      <c r="F3" s="144" t="s">
        <v>1190</v>
      </c>
      <c r="G3" s="144" t="s">
        <v>1191</v>
      </c>
      <c r="H3" s="144" t="s">
        <v>1192</v>
      </c>
      <c r="I3" s="144" t="s">
        <v>1193</v>
      </c>
      <c r="J3" s="144" t="s">
        <v>1194</v>
      </c>
      <c r="K3" s="144" t="s">
        <v>1195</v>
      </c>
      <c r="L3" s="144" t="s">
        <v>1196</v>
      </c>
      <c r="N3" s="85" t="str">
        <f>'[1]EXP FÁCIL STANDARD'!$A$1&amp;O3&amp;P3</f>
        <v>EXPORTA FÁCIL STANDARD - 45128BRONZE0 a 500</v>
      </c>
      <c r="O3" s="50" t="s">
        <v>10</v>
      </c>
      <c r="P3" s="50" t="s">
        <v>22</v>
      </c>
      <c r="Q3" s="147" t="s">
        <v>1197</v>
      </c>
      <c r="R3" s="147" t="s">
        <v>1198</v>
      </c>
      <c r="S3" s="147" t="s">
        <v>1199</v>
      </c>
      <c r="T3" s="147" t="s">
        <v>1200</v>
      </c>
      <c r="U3" s="147" t="s">
        <v>1201</v>
      </c>
      <c r="V3" s="147" t="s">
        <v>1202</v>
      </c>
      <c r="W3" s="147" t="s">
        <v>1203</v>
      </c>
      <c r="Y3" s="85" t="str">
        <f>$Y$1&amp;Z3&amp;AA3</f>
        <v>EXPORTA FÁCIL ECONÔMICO - 45209BRONZE0 a 500</v>
      </c>
      <c r="Z3" s="50" t="s">
        <v>10</v>
      </c>
      <c r="AA3" s="50" t="s">
        <v>22</v>
      </c>
      <c r="AB3" s="146" t="s">
        <v>1204</v>
      </c>
      <c r="AC3" s="146" t="s">
        <v>1205</v>
      </c>
      <c r="AD3" s="146" t="s">
        <v>1206</v>
      </c>
      <c r="AE3" s="146" t="s">
        <v>1207</v>
      </c>
      <c r="AF3" s="146" t="s">
        <v>1208</v>
      </c>
      <c r="AG3" s="146" t="s">
        <v>1209</v>
      </c>
      <c r="AH3" s="146" t="s">
        <v>1210</v>
      </c>
      <c r="AJ3" s="85" t="str">
        <f>$AJ$1&amp;AK3&amp;AL3</f>
        <v>DOCUMENTO INTERNACIONAL EXPRESSO - 45012BRONZE0 a 250</v>
      </c>
      <c r="AK3" s="50" t="s">
        <v>10</v>
      </c>
      <c r="AL3" s="50" t="s">
        <v>23</v>
      </c>
      <c r="AM3" s="51">
        <v>179.05</v>
      </c>
      <c r="AN3" s="51">
        <v>200.15</v>
      </c>
      <c r="AO3" s="51">
        <v>228.3</v>
      </c>
      <c r="AP3" s="51">
        <v>240.8</v>
      </c>
      <c r="AQ3" s="51">
        <v>253.70000000000002</v>
      </c>
      <c r="AR3" s="51">
        <v>305</v>
      </c>
      <c r="AS3" s="51">
        <v>384.8</v>
      </c>
      <c r="AU3" s="85" t="str">
        <f>$AU$1&amp;AV3&amp;AW3</f>
        <v>PACKET EXPRESS - 33170BRONZE0 a 300</v>
      </c>
      <c r="AV3" s="50" t="s">
        <v>10</v>
      </c>
      <c r="AW3" s="50" t="s">
        <v>24</v>
      </c>
      <c r="AX3" s="51" t="s">
        <v>1211</v>
      </c>
      <c r="AZ3" s="85" t="str">
        <f>$AZ$1&amp;BA3&amp;BB3</f>
        <v>PACKET STANDARD  - 33162BRONZE0 a 500</v>
      </c>
      <c r="BA3" s="50" t="s">
        <v>10</v>
      </c>
      <c r="BB3" s="50" t="s">
        <v>22</v>
      </c>
      <c r="BC3" s="51" t="s">
        <v>1212</v>
      </c>
      <c r="BE3" s="85" t="str">
        <f>$BE$1&amp;BF3&amp;BG3</f>
        <v>PACKET NOVAS FAIXAS - 33227BRONZE0 a 200</v>
      </c>
      <c r="BF3" s="50" t="s">
        <v>10</v>
      </c>
      <c r="BG3" s="50" t="s">
        <v>25</v>
      </c>
      <c r="BH3" s="51" t="s">
        <v>1213</v>
      </c>
      <c r="BJ3" s="85" t="str">
        <f>CONCATENATE($BJ$1,BL3)</f>
        <v>DOCUMENTO INTERNACIONAL STANDARD0 a 20</v>
      </c>
      <c r="BK3" s="85"/>
      <c r="BL3" s="86" t="s">
        <v>26</v>
      </c>
      <c r="BM3" s="156" t="s">
        <v>1214</v>
      </c>
      <c r="BN3" s="156" t="s">
        <v>1215</v>
      </c>
      <c r="BO3" s="156" t="s">
        <v>1216</v>
      </c>
      <c r="BP3" s="156" t="s">
        <v>1217</v>
      </c>
      <c r="BQ3" s="156" t="s">
        <v>1218</v>
      </c>
      <c r="BS3" s="85" t="s">
        <v>1219</v>
      </c>
      <c r="BT3" s="98" t="s">
        <v>1220</v>
      </c>
      <c r="BU3" s="81" t="s">
        <v>1221</v>
      </c>
      <c r="BV3" s="81" t="s">
        <v>1222</v>
      </c>
      <c r="BW3" s="81" t="s">
        <v>1223</v>
      </c>
      <c r="BX3" s="81" t="s">
        <v>1224</v>
      </c>
      <c r="BY3" s="81" t="s">
        <v>1225</v>
      </c>
      <c r="CA3" s="109" t="s">
        <v>1226</v>
      </c>
      <c r="CB3" s="112" t="s">
        <v>1227</v>
      </c>
      <c r="CC3" s="112" t="s">
        <v>1228</v>
      </c>
      <c r="CD3" s="112" t="s">
        <v>1229</v>
      </c>
      <c r="CE3" s="112" t="s">
        <v>1230</v>
      </c>
      <c r="CF3" s="108" t="s">
        <v>1231</v>
      </c>
      <c r="CI3" s="107" t="s">
        <v>26</v>
      </c>
      <c r="CJ3" s="103" t="s">
        <v>1232</v>
      </c>
      <c r="CL3" s="107" t="s">
        <v>26</v>
      </c>
      <c r="CM3" s="103">
        <v>22.6</v>
      </c>
    </row>
    <row r="4" spans="1:91" s="44" customFormat="1" ht="15.75" thickBot="1" x14ac:dyDescent="0.3">
      <c r="A4" s="46" t="s">
        <v>1233</v>
      </c>
      <c r="C4" s="85" t="str">
        <f t="shared" ref="C4:C67" si="0">$C$1&amp;D4&amp;E4</f>
        <v>EXPORTA FÁCIL EXPRESSO - 45110BRONZE501 a 1000</v>
      </c>
      <c r="D4" s="50" t="s">
        <v>10</v>
      </c>
      <c r="E4" s="50" t="s">
        <v>28</v>
      </c>
      <c r="F4" s="144" t="s">
        <v>1234</v>
      </c>
      <c r="G4" s="144" t="s">
        <v>1235</v>
      </c>
      <c r="H4" s="144" t="s">
        <v>1236</v>
      </c>
      <c r="I4" s="144" t="s">
        <v>1237</v>
      </c>
      <c r="J4" s="144" t="s">
        <v>1238</v>
      </c>
      <c r="K4" s="144" t="s">
        <v>1239</v>
      </c>
      <c r="L4" s="144" t="s">
        <v>1240</v>
      </c>
      <c r="N4" s="85" t="str">
        <f>'[1]EXP FÁCIL STANDARD'!$A$1&amp;O4&amp;P4</f>
        <v>EXPORTA FÁCIL STANDARD - 45128BRONZE501 a 1000</v>
      </c>
      <c r="O4" s="50" t="s">
        <v>10</v>
      </c>
      <c r="P4" s="50" t="s">
        <v>28</v>
      </c>
      <c r="Q4" s="147" t="s">
        <v>1241</v>
      </c>
      <c r="R4" s="147" t="s">
        <v>1242</v>
      </c>
      <c r="S4" s="147" t="s">
        <v>1243</v>
      </c>
      <c r="T4" s="147" t="s">
        <v>1244</v>
      </c>
      <c r="U4" s="147" t="s">
        <v>1245</v>
      </c>
      <c r="V4" s="147" t="s">
        <v>1246</v>
      </c>
      <c r="W4" s="147" t="s">
        <v>1247</v>
      </c>
      <c r="Y4" s="85" t="str">
        <f t="shared" ref="Y4:Y67" si="1">$Y$1&amp;Z4&amp;AA4</f>
        <v>EXPORTA FÁCIL ECONÔMICO - 45209BRONZE501 a 1000</v>
      </c>
      <c r="Z4" s="50" t="s">
        <v>10</v>
      </c>
      <c r="AA4" s="50" t="s">
        <v>28</v>
      </c>
      <c r="AB4" s="146" t="s">
        <v>1248</v>
      </c>
      <c r="AC4" s="146" t="s">
        <v>1249</v>
      </c>
      <c r="AD4" s="146" t="s">
        <v>1250</v>
      </c>
      <c r="AE4" s="146" t="s">
        <v>1251</v>
      </c>
      <c r="AF4" s="146" t="s">
        <v>1252</v>
      </c>
      <c r="AG4" s="146" t="s">
        <v>1253</v>
      </c>
      <c r="AH4" s="146" t="s">
        <v>1254</v>
      </c>
      <c r="AJ4" s="85" t="str">
        <f t="shared" ref="AJ4:AJ67" si="2">$AJ$1&amp;AK4&amp;AL4</f>
        <v>DOCUMENTO INTERNACIONAL EXPRESSO - 45012BRONZE251 a 500</v>
      </c>
      <c r="AK4" s="50" t="s">
        <v>10</v>
      </c>
      <c r="AL4" s="50" t="s">
        <v>29</v>
      </c>
      <c r="AM4" s="51">
        <v>184.8</v>
      </c>
      <c r="AN4" s="51">
        <v>206.25</v>
      </c>
      <c r="AO4" s="51">
        <v>243.25</v>
      </c>
      <c r="AP4" s="51">
        <v>255.75</v>
      </c>
      <c r="AQ4" s="51">
        <v>294.10000000000002</v>
      </c>
      <c r="AR4" s="51">
        <v>345.40000000000003</v>
      </c>
      <c r="AS4" s="51">
        <v>442.8</v>
      </c>
      <c r="AU4" s="85" t="str">
        <f t="shared" ref="AU4:AU67" si="3">$AU$1&amp;AV4&amp;AW4</f>
        <v>PACKET EXPRESS - 33170BRONZE301 a 500</v>
      </c>
      <c r="AV4" s="50" t="s">
        <v>10</v>
      </c>
      <c r="AW4" s="50" t="s">
        <v>30</v>
      </c>
      <c r="AX4" s="51" t="s">
        <v>1255</v>
      </c>
      <c r="AZ4" s="85" t="str">
        <f t="shared" ref="AZ4:AZ67" si="4">$AZ$1&amp;BA4&amp;BB4</f>
        <v>PACKET STANDARD  - 33162BRONZE501 a 1000</v>
      </c>
      <c r="BA4" s="50" t="s">
        <v>10</v>
      </c>
      <c r="BB4" s="50" t="s">
        <v>28</v>
      </c>
      <c r="BC4" s="51" t="s">
        <v>1256</v>
      </c>
      <c r="BE4" s="85" t="str">
        <f t="shared" ref="BE4:BE67" si="5">$BE$1&amp;BF4&amp;BG4</f>
        <v>PACKET NOVAS FAIXAS - 33227BRONZE201 a 500</v>
      </c>
      <c r="BF4" s="50" t="s">
        <v>10</v>
      </c>
      <c r="BG4" s="50" t="s">
        <v>31</v>
      </c>
      <c r="BH4" s="51" t="s">
        <v>1257</v>
      </c>
      <c r="BJ4" s="85" t="str">
        <f t="shared" ref="BJ4:BJ10" si="6">CONCATENATE($BJ$1,BL4)</f>
        <v>DOCUMENTO INTERNACIONAL STANDARD21 a 50</v>
      </c>
      <c r="BK4" s="85"/>
      <c r="BL4" s="86" t="s">
        <v>32</v>
      </c>
      <c r="BM4" s="156" t="s">
        <v>1258</v>
      </c>
      <c r="BN4" s="156" t="s">
        <v>1259</v>
      </c>
      <c r="BO4" s="156" t="s">
        <v>1260</v>
      </c>
      <c r="BP4" s="156" t="s">
        <v>1261</v>
      </c>
      <c r="BQ4" s="156" t="s">
        <v>1262</v>
      </c>
      <c r="BS4" s="85" t="s">
        <v>1219</v>
      </c>
      <c r="BT4" s="99" t="s">
        <v>1263</v>
      </c>
      <c r="BU4" s="100" t="s">
        <v>1264</v>
      </c>
      <c r="BV4" s="100" t="s">
        <v>1265</v>
      </c>
      <c r="BW4" s="100" t="s">
        <v>1266</v>
      </c>
      <c r="BX4" s="100" t="s">
        <v>1267</v>
      </c>
      <c r="BY4" s="100" t="s">
        <v>1268</v>
      </c>
      <c r="CA4" s="101" t="s">
        <v>1269</v>
      </c>
      <c r="CB4" s="113" t="s">
        <v>1216</v>
      </c>
      <c r="CC4" s="113" t="s">
        <v>1270</v>
      </c>
      <c r="CD4" s="113" t="s">
        <v>1271</v>
      </c>
      <c r="CE4" s="113" t="s">
        <v>1271</v>
      </c>
      <c r="CF4" s="114" t="s">
        <v>1272</v>
      </c>
      <c r="CI4" s="102" t="s">
        <v>32</v>
      </c>
      <c r="CJ4" s="108" t="s">
        <v>1273</v>
      </c>
    </row>
    <row r="5" spans="1:91" x14ac:dyDescent="0.25">
      <c r="A5" s="46" t="s">
        <v>37</v>
      </c>
      <c r="C5" s="85" t="str">
        <f t="shared" si="0"/>
        <v>EXPORTA FÁCIL EXPRESSO - 45110BRONZE1001 a 1.500</v>
      </c>
      <c r="D5" s="50" t="s">
        <v>10</v>
      </c>
      <c r="E5" s="50" t="s">
        <v>34</v>
      </c>
      <c r="F5" s="144" t="s">
        <v>1274</v>
      </c>
      <c r="G5" s="144" t="s">
        <v>1275</v>
      </c>
      <c r="H5" s="144" t="s">
        <v>1276</v>
      </c>
      <c r="I5" s="144" t="s">
        <v>1277</v>
      </c>
      <c r="J5" s="144" t="s">
        <v>1278</v>
      </c>
      <c r="K5" s="144" t="s">
        <v>1279</v>
      </c>
      <c r="L5" s="144" t="s">
        <v>1280</v>
      </c>
      <c r="M5" s="44"/>
      <c r="N5" s="85" t="str">
        <f>'[1]EXP FÁCIL STANDARD'!$A$1&amp;O5&amp;P5</f>
        <v>EXPORTA FÁCIL STANDARD - 45128BRONZE1001 a 1.500</v>
      </c>
      <c r="O5" s="50" t="s">
        <v>10</v>
      </c>
      <c r="P5" s="50" t="s">
        <v>34</v>
      </c>
      <c r="Q5" s="147" t="s">
        <v>1281</v>
      </c>
      <c r="R5" s="147" t="s">
        <v>1282</v>
      </c>
      <c r="S5" s="147" t="s">
        <v>1283</v>
      </c>
      <c r="T5" s="147" t="s">
        <v>1284</v>
      </c>
      <c r="U5" s="147" t="s">
        <v>1285</v>
      </c>
      <c r="V5" s="147" t="s">
        <v>1286</v>
      </c>
      <c r="W5" s="147" t="s">
        <v>1287</v>
      </c>
      <c r="Y5" s="85" t="str">
        <f t="shared" si="1"/>
        <v>EXPORTA FÁCIL ECONÔMICO - 45209BRONZE1001 a 1.500</v>
      </c>
      <c r="Z5" s="50" t="s">
        <v>10</v>
      </c>
      <c r="AA5" s="50" t="s">
        <v>34</v>
      </c>
      <c r="AB5" s="146" t="s">
        <v>1288</v>
      </c>
      <c r="AC5" s="146" t="s">
        <v>1289</v>
      </c>
      <c r="AD5" s="146" t="s">
        <v>1290</v>
      </c>
      <c r="AE5" s="146" t="s">
        <v>1291</v>
      </c>
      <c r="AF5" s="146" t="s">
        <v>1292</v>
      </c>
      <c r="AG5" s="146" t="s">
        <v>1293</v>
      </c>
      <c r="AH5" s="146" t="s">
        <v>1294</v>
      </c>
      <c r="AJ5" s="85" t="str">
        <f t="shared" si="2"/>
        <v>DOCUMENTO INTERNACIONAL EXPRESSO - 45012BRONZE501 a 1.000</v>
      </c>
      <c r="AK5" s="50" t="s">
        <v>10</v>
      </c>
      <c r="AL5" s="50" t="s">
        <v>35</v>
      </c>
      <c r="AM5" s="51">
        <v>196.4</v>
      </c>
      <c r="AN5" s="51">
        <v>218.75</v>
      </c>
      <c r="AO5" s="51">
        <v>272.85000000000002</v>
      </c>
      <c r="AP5" s="51">
        <v>285.3</v>
      </c>
      <c r="AQ5" s="51">
        <v>374.85</v>
      </c>
      <c r="AR5" s="51">
        <v>426.20000000000005</v>
      </c>
      <c r="AS5" s="51">
        <v>558.4</v>
      </c>
      <c r="AU5" s="85" t="str">
        <f t="shared" si="3"/>
        <v>PACKET EXPRESS - 33170BRONZE501 a 1000</v>
      </c>
      <c r="AV5" s="50" t="s">
        <v>10</v>
      </c>
      <c r="AW5" s="50" t="s">
        <v>28</v>
      </c>
      <c r="AX5" s="51" t="s">
        <v>1295</v>
      </c>
      <c r="AZ5" s="85" t="str">
        <f t="shared" si="4"/>
        <v>PACKET STANDARD  - 33162BRONZE1001 a 1.500</v>
      </c>
      <c r="BA5" s="50" t="s">
        <v>10</v>
      </c>
      <c r="BB5" s="50" t="s">
        <v>34</v>
      </c>
      <c r="BC5" s="51" t="s">
        <v>1296</v>
      </c>
      <c r="BE5" s="85" t="str">
        <f t="shared" si="5"/>
        <v>PACKET NOVAS FAIXAS - 33227BRONZE501 a 1000</v>
      </c>
      <c r="BF5" s="50" t="s">
        <v>10</v>
      </c>
      <c r="BG5" s="50" t="s">
        <v>28</v>
      </c>
      <c r="BH5" s="51" t="s">
        <v>1297</v>
      </c>
      <c r="BJ5" s="85" t="str">
        <f t="shared" si="6"/>
        <v>DOCUMENTO INTERNACIONAL STANDARD50 a 100</v>
      </c>
      <c r="BK5" s="85"/>
      <c r="BL5" s="86" t="s">
        <v>36</v>
      </c>
      <c r="BM5" s="156" t="s">
        <v>1298</v>
      </c>
      <c r="BN5" s="156" t="s">
        <v>1299</v>
      </c>
      <c r="BO5" s="156" t="s">
        <v>1300</v>
      </c>
      <c r="BP5" s="156" t="s">
        <v>1301</v>
      </c>
      <c r="BQ5" s="156" t="s">
        <v>1302</v>
      </c>
      <c r="BV5" s="90"/>
      <c r="BW5" s="91"/>
      <c r="BX5" s="91"/>
      <c r="BY5" s="91"/>
      <c r="CA5" s="44"/>
      <c r="CB5" s="44"/>
      <c r="CC5" s="44"/>
      <c r="CD5" s="44"/>
      <c r="CE5" s="44"/>
      <c r="CF5" s="44"/>
      <c r="CI5" s="109" t="s">
        <v>1303</v>
      </c>
      <c r="CJ5" s="108" t="s">
        <v>1304</v>
      </c>
    </row>
    <row r="6" spans="1:91" x14ac:dyDescent="0.25">
      <c r="A6" s="46" t="s">
        <v>41</v>
      </c>
      <c r="C6" s="85" t="str">
        <f t="shared" si="0"/>
        <v>EXPORTA FÁCIL EXPRESSO - 45110BRONZE1.501 a 2.000</v>
      </c>
      <c r="D6" s="50" t="s">
        <v>10</v>
      </c>
      <c r="E6" s="50" t="s">
        <v>38</v>
      </c>
      <c r="F6" s="144" t="s">
        <v>1305</v>
      </c>
      <c r="G6" s="144" t="s">
        <v>1306</v>
      </c>
      <c r="H6" s="144" t="s">
        <v>1307</v>
      </c>
      <c r="I6" s="144" t="s">
        <v>1308</v>
      </c>
      <c r="J6" s="144" t="s">
        <v>1309</v>
      </c>
      <c r="K6" s="144" t="s">
        <v>1310</v>
      </c>
      <c r="L6" s="144" t="s">
        <v>1311</v>
      </c>
      <c r="M6" s="44"/>
      <c r="N6" s="85" t="str">
        <f>'[1]EXP FÁCIL STANDARD'!$A$1&amp;O6&amp;P6</f>
        <v>EXPORTA FÁCIL STANDARD - 45128BRONZE1.501 a 2.000</v>
      </c>
      <c r="O6" s="50" t="s">
        <v>10</v>
      </c>
      <c r="P6" s="50" t="s">
        <v>38</v>
      </c>
      <c r="Q6" s="147" t="s">
        <v>1312</v>
      </c>
      <c r="R6" s="147" t="s">
        <v>1313</v>
      </c>
      <c r="S6" s="147" t="s">
        <v>1314</v>
      </c>
      <c r="T6" s="147" t="s">
        <v>1315</v>
      </c>
      <c r="U6" s="147" t="s">
        <v>1316</v>
      </c>
      <c r="V6" s="147" t="s">
        <v>1317</v>
      </c>
      <c r="W6" s="147" t="s">
        <v>1318</v>
      </c>
      <c r="Y6" s="85" t="str">
        <f t="shared" si="1"/>
        <v>EXPORTA FÁCIL ECONÔMICO - 45209BRONZE1.501 a 2.000</v>
      </c>
      <c r="Z6" s="50" t="s">
        <v>10</v>
      </c>
      <c r="AA6" s="50" t="s">
        <v>38</v>
      </c>
      <c r="AB6" s="146" t="s">
        <v>1319</v>
      </c>
      <c r="AC6" s="146" t="s">
        <v>1320</v>
      </c>
      <c r="AD6" s="146" t="s">
        <v>1321</v>
      </c>
      <c r="AE6" s="146" t="s">
        <v>1322</v>
      </c>
      <c r="AF6" s="146" t="s">
        <v>1323</v>
      </c>
      <c r="AG6" s="146" t="s">
        <v>1324</v>
      </c>
      <c r="AH6" s="146" t="s">
        <v>1325</v>
      </c>
      <c r="AJ6" s="85" t="str">
        <f t="shared" si="2"/>
        <v>DOCUMENTO INTERNACIONAL EXPRESSO - 45012BRONZE1.001 a 1.500</v>
      </c>
      <c r="AK6" s="50" t="s">
        <v>10</v>
      </c>
      <c r="AL6" s="50" t="s">
        <v>39</v>
      </c>
      <c r="AM6" s="51">
        <v>210.60000000000002</v>
      </c>
      <c r="AN6" s="51">
        <v>232.75</v>
      </c>
      <c r="AO6" s="51">
        <v>305.35000000000002</v>
      </c>
      <c r="AP6" s="51">
        <v>317.85000000000002</v>
      </c>
      <c r="AQ6" s="51">
        <v>459.40000000000003</v>
      </c>
      <c r="AR6" s="51">
        <v>510.85</v>
      </c>
      <c r="AS6" s="51">
        <v>678.30000000000007</v>
      </c>
      <c r="AU6" s="85" t="str">
        <f t="shared" si="3"/>
        <v>PACKET EXPRESS - 33170BRONZE1001 a 1.500</v>
      </c>
      <c r="AV6" s="50" t="s">
        <v>10</v>
      </c>
      <c r="AW6" s="50" t="s">
        <v>34</v>
      </c>
      <c r="AX6" s="51" t="s">
        <v>1326</v>
      </c>
      <c r="AZ6" s="85" t="str">
        <f t="shared" si="4"/>
        <v>PACKET STANDARD  - 33162BRONZE1.501 a 2.000</v>
      </c>
      <c r="BA6" s="50" t="s">
        <v>10</v>
      </c>
      <c r="BB6" s="50" t="s">
        <v>38</v>
      </c>
      <c r="BC6" s="51" t="s">
        <v>1327</v>
      </c>
      <c r="BE6" s="85" t="str">
        <f t="shared" si="5"/>
        <v>PACKET NOVAS FAIXAS - 33227BRONZE1001 a 1.500</v>
      </c>
      <c r="BF6" s="50" t="s">
        <v>10</v>
      </c>
      <c r="BG6" s="50" t="s">
        <v>34</v>
      </c>
      <c r="BH6" s="51" t="s">
        <v>1328</v>
      </c>
      <c r="BJ6" s="85" t="str">
        <f t="shared" si="6"/>
        <v>DOCUMENTO INTERNACIONAL STANDARD101 a 250</v>
      </c>
      <c r="BK6" s="85"/>
      <c r="BL6" s="86" t="s">
        <v>40</v>
      </c>
      <c r="BM6" s="156" t="s">
        <v>1329</v>
      </c>
      <c r="BN6" s="156" t="s">
        <v>1330</v>
      </c>
      <c r="BO6" s="156" t="s">
        <v>1331</v>
      </c>
      <c r="BP6" s="156" t="s">
        <v>1332</v>
      </c>
      <c r="BQ6" s="156" t="s">
        <v>1333</v>
      </c>
      <c r="BV6" s="90"/>
      <c r="BW6" s="91"/>
      <c r="BX6" s="91"/>
      <c r="BY6" s="91"/>
      <c r="CI6" s="109" t="s">
        <v>1334</v>
      </c>
      <c r="CJ6" s="108" t="s">
        <v>1335</v>
      </c>
    </row>
    <row r="7" spans="1:91" x14ac:dyDescent="0.25">
      <c r="A7" s="46" t="s">
        <v>43</v>
      </c>
      <c r="C7" s="85" t="str">
        <f t="shared" si="0"/>
        <v>EXPORTA FÁCIL EXPRESSO - 45110BRONZE2.001 a 2.500</v>
      </c>
      <c r="D7" s="50" t="s">
        <v>10</v>
      </c>
      <c r="E7" s="50" t="s">
        <v>42</v>
      </c>
      <c r="F7" s="144" t="s">
        <v>1336</v>
      </c>
      <c r="G7" s="144" t="s">
        <v>1337</v>
      </c>
      <c r="H7" s="144" t="s">
        <v>1338</v>
      </c>
      <c r="I7" s="144" t="s">
        <v>1339</v>
      </c>
      <c r="J7" s="144" t="s">
        <v>1340</v>
      </c>
      <c r="K7" s="144" t="s">
        <v>1341</v>
      </c>
      <c r="L7" s="144" t="s">
        <v>1342</v>
      </c>
      <c r="M7" s="44"/>
      <c r="N7" s="85" t="str">
        <f>'[1]EXP FÁCIL STANDARD'!$A$1&amp;O7&amp;P7</f>
        <v>EXPORTA FÁCIL STANDARD - 45128BRONZE2.001 a 2.500</v>
      </c>
      <c r="O7" s="50" t="s">
        <v>10</v>
      </c>
      <c r="P7" s="50" t="s">
        <v>42</v>
      </c>
      <c r="Q7" s="147" t="s">
        <v>1343</v>
      </c>
      <c r="R7" s="147" t="s">
        <v>1344</v>
      </c>
      <c r="S7" s="147" t="s">
        <v>1345</v>
      </c>
      <c r="T7" s="147" t="s">
        <v>1346</v>
      </c>
      <c r="U7" s="147" t="s">
        <v>1347</v>
      </c>
      <c r="V7" s="147" t="s">
        <v>1348</v>
      </c>
      <c r="W7" s="147" t="s">
        <v>1349</v>
      </c>
      <c r="Y7" s="85" t="str">
        <f t="shared" si="1"/>
        <v>EXPORTA FÁCIL ECONÔMICO - 45209 Peso (g)</v>
      </c>
      <c r="Z7" s="43"/>
      <c r="AA7" s="43" t="s">
        <v>12</v>
      </c>
      <c r="AB7" s="51" t="s">
        <v>13</v>
      </c>
      <c r="AC7" s="51" t="s">
        <v>14</v>
      </c>
      <c r="AD7" s="51" t="s">
        <v>15</v>
      </c>
      <c r="AE7" s="51" t="s">
        <v>16</v>
      </c>
      <c r="AF7" s="51" t="s">
        <v>17</v>
      </c>
      <c r="AG7" s="51" t="s">
        <v>18</v>
      </c>
      <c r="AH7" s="51" t="s">
        <v>19</v>
      </c>
      <c r="AJ7" s="85" t="str">
        <f t="shared" si="2"/>
        <v>DOCUMENTO INTERNACIONAL EXPRESSO - 45012BRONZE1.501 a 2.000</v>
      </c>
      <c r="AK7" s="50" t="s">
        <v>10</v>
      </c>
      <c r="AL7" s="50" t="s">
        <v>38</v>
      </c>
      <c r="AM7" s="51">
        <v>222.20000000000002</v>
      </c>
      <c r="AN7" s="51">
        <v>245.10000000000002</v>
      </c>
      <c r="AO7" s="51">
        <v>335</v>
      </c>
      <c r="AP7" s="51">
        <v>347.45000000000005</v>
      </c>
      <c r="AQ7" s="51">
        <v>540.20000000000005</v>
      </c>
      <c r="AR7" s="51">
        <v>591.5</v>
      </c>
      <c r="AS7" s="51">
        <v>794</v>
      </c>
      <c r="AU7" s="85" t="str">
        <f t="shared" si="3"/>
        <v>PACKET EXPRESS - 33170BRONZE1.501 a 2.000</v>
      </c>
      <c r="AV7" s="50" t="s">
        <v>10</v>
      </c>
      <c r="AW7" s="50" t="s">
        <v>38</v>
      </c>
      <c r="AX7" s="51" t="s">
        <v>1350</v>
      </c>
      <c r="AZ7" s="85" t="str">
        <f t="shared" si="4"/>
        <v>PACKET STANDARD  - 33162BRONZE2.001 a 2.500</v>
      </c>
      <c r="BA7" s="50" t="s">
        <v>10</v>
      </c>
      <c r="BB7" s="50" t="s">
        <v>42</v>
      </c>
      <c r="BC7" s="51" t="s">
        <v>1351</v>
      </c>
      <c r="BE7" s="85" t="str">
        <f t="shared" si="5"/>
        <v>PACKET NOVAS FAIXAS - 33227BRONZE1.501 a 2.000</v>
      </c>
      <c r="BF7" s="50" t="s">
        <v>10</v>
      </c>
      <c r="BG7" s="50" t="s">
        <v>38</v>
      </c>
      <c r="BH7" s="51" t="s">
        <v>1352</v>
      </c>
      <c r="BJ7" s="85" t="str">
        <f t="shared" si="6"/>
        <v>DOCUMENTO INTERNACIONAL STANDARD251 a 500</v>
      </c>
      <c r="BK7" s="85"/>
      <c r="BL7" s="86" t="s">
        <v>29</v>
      </c>
      <c r="BM7" s="156" t="s">
        <v>1353</v>
      </c>
      <c r="BN7" s="156" t="s">
        <v>1354</v>
      </c>
      <c r="BO7" s="156" t="s">
        <v>1355</v>
      </c>
      <c r="BP7" s="156" t="s">
        <v>1356</v>
      </c>
      <c r="BQ7" s="156" t="s">
        <v>1357</v>
      </c>
      <c r="BV7" s="90"/>
      <c r="BW7" s="91"/>
      <c r="BX7" s="91"/>
      <c r="BY7" s="91"/>
      <c r="CI7" s="109" t="s">
        <v>1358</v>
      </c>
      <c r="CJ7" s="108" t="s">
        <v>1359</v>
      </c>
    </row>
    <row r="8" spans="1:91" x14ac:dyDescent="0.25">
      <c r="A8" s="46" t="s">
        <v>45</v>
      </c>
      <c r="C8" s="85" t="str">
        <f t="shared" si="0"/>
        <v>EXPORTA FÁCIL EXPRESSO - 45110BRONZE2.501 a 3.000</v>
      </c>
      <c r="D8" s="50" t="s">
        <v>10</v>
      </c>
      <c r="E8" s="50" t="s">
        <v>44</v>
      </c>
      <c r="F8" s="144" t="s">
        <v>1360</v>
      </c>
      <c r="G8" s="144" t="s">
        <v>1361</v>
      </c>
      <c r="H8" s="144" t="s">
        <v>1362</v>
      </c>
      <c r="I8" s="144" t="s">
        <v>1363</v>
      </c>
      <c r="J8" s="144" t="s">
        <v>1364</v>
      </c>
      <c r="K8" s="144" t="s">
        <v>1365</v>
      </c>
      <c r="L8" s="144" t="s">
        <v>1366</v>
      </c>
      <c r="M8" s="44"/>
      <c r="N8" s="85" t="str">
        <f>'[1]EXP FÁCIL STANDARD'!$A$1&amp;O8&amp;P8</f>
        <v>EXPORTA FÁCIL STANDARD - 45128BRONZE2.501 a 3.000</v>
      </c>
      <c r="O8" s="50" t="s">
        <v>10</v>
      </c>
      <c r="P8" s="50" t="s">
        <v>44</v>
      </c>
      <c r="Q8" s="147" t="s">
        <v>1367</v>
      </c>
      <c r="R8" s="147" t="s">
        <v>1368</v>
      </c>
      <c r="S8" s="147" t="s">
        <v>1369</v>
      </c>
      <c r="T8" s="147" t="s">
        <v>1370</v>
      </c>
      <c r="U8" s="147" t="s">
        <v>1371</v>
      </c>
      <c r="V8" s="147" t="s">
        <v>1372</v>
      </c>
      <c r="W8" s="147" t="s">
        <v>1373</v>
      </c>
      <c r="Y8" s="85" t="str">
        <f t="shared" si="1"/>
        <v>EXPORTA FÁCIL ECONÔMICO - 45209PRATA0 a 500</v>
      </c>
      <c r="Z8" s="50" t="s">
        <v>21</v>
      </c>
      <c r="AA8" s="50" t="s">
        <v>22</v>
      </c>
      <c r="AB8" s="146" t="s">
        <v>1204</v>
      </c>
      <c r="AC8" s="146" t="s">
        <v>1205</v>
      </c>
      <c r="AD8" s="146" t="s">
        <v>1206</v>
      </c>
      <c r="AE8" s="146" t="s">
        <v>1207</v>
      </c>
      <c r="AF8" s="146" t="s">
        <v>1208</v>
      </c>
      <c r="AG8" s="146" t="s">
        <v>1209</v>
      </c>
      <c r="AH8" s="146" t="s">
        <v>1210</v>
      </c>
      <c r="AJ8" s="85" t="str">
        <f t="shared" si="2"/>
        <v>DOCUMENTO INTERNACIONAL EXPRESSO - 45012 Peso (g)</v>
      </c>
      <c r="AK8" s="43"/>
      <c r="AL8" s="43" t="s">
        <v>12</v>
      </c>
      <c r="AM8" s="49" t="s">
        <v>13</v>
      </c>
      <c r="AN8" s="49" t="s">
        <v>14</v>
      </c>
      <c r="AO8" s="49" t="s">
        <v>15</v>
      </c>
      <c r="AP8" s="49" t="s">
        <v>16</v>
      </c>
      <c r="AQ8" s="49" t="s">
        <v>17</v>
      </c>
      <c r="AR8" s="49" t="s">
        <v>18</v>
      </c>
      <c r="AS8" s="49" t="s">
        <v>19</v>
      </c>
      <c r="AU8" s="85" t="str">
        <f t="shared" si="3"/>
        <v>PACKET EXPRESS - 33170BRONZE2.001 a 2.500</v>
      </c>
      <c r="AV8" s="50" t="s">
        <v>10</v>
      </c>
      <c r="AW8" s="50" t="s">
        <v>42</v>
      </c>
      <c r="AX8" s="51" t="s">
        <v>1353</v>
      </c>
      <c r="AZ8" s="85" t="str">
        <f t="shared" si="4"/>
        <v>PACKET STANDARD  - 33162BRONZE2.501 a 3.000</v>
      </c>
      <c r="BA8" s="50" t="s">
        <v>10</v>
      </c>
      <c r="BB8" s="50" t="s">
        <v>44</v>
      </c>
      <c r="BC8" s="51" t="s">
        <v>1374</v>
      </c>
      <c r="BE8" s="85" t="str">
        <f t="shared" si="5"/>
        <v>PACKET NOVAS FAIXAS - 33227BRONZE2.001 a 2.500</v>
      </c>
      <c r="BF8" s="50" t="s">
        <v>10</v>
      </c>
      <c r="BG8" s="50" t="s">
        <v>42</v>
      </c>
      <c r="BH8" s="51" t="s">
        <v>1375</v>
      </c>
      <c r="BJ8" s="85" t="str">
        <f t="shared" si="6"/>
        <v>DOCUMENTO INTERNACIONAL STANDARD501 a 1.000</v>
      </c>
      <c r="BK8" s="85"/>
      <c r="BL8" s="86" t="s">
        <v>35</v>
      </c>
      <c r="BM8" s="156" t="s">
        <v>1376</v>
      </c>
      <c r="BN8" s="156" t="s">
        <v>1377</v>
      </c>
      <c r="BO8" s="156" t="s">
        <v>1378</v>
      </c>
      <c r="BP8" s="156" t="s">
        <v>1379</v>
      </c>
      <c r="BQ8" s="156" t="s">
        <v>1380</v>
      </c>
      <c r="BV8" s="90"/>
      <c r="BW8" s="91"/>
      <c r="BX8" s="91"/>
      <c r="BY8" s="91"/>
      <c r="CI8" s="109" t="s">
        <v>1381</v>
      </c>
      <c r="CJ8" s="108" t="s">
        <v>1382</v>
      </c>
    </row>
    <row r="9" spans="1:91" x14ac:dyDescent="0.25">
      <c r="A9" s="46" t="s">
        <v>47</v>
      </c>
      <c r="C9" s="85" t="str">
        <f t="shared" si="0"/>
        <v>EXPORTA FÁCIL EXPRESSO - 45110BRONZE3.001 a 3.500</v>
      </c>
      <c r="D9" s="50" t="s">
        <v>10</v>
      </c>
      <c r="E9" s="50" t="s">
        <v>46</v>
      </c>
      <c r="F9" s="144" t="s">
        <v>1383</v>
      </c>
      <c r="G9" s="144" t="s">
        <v>1384</v>
      </c>
      <c r="H9" s="144" t="s">
        <v>1385</v>
      </c>
      <c r="I9" s="144" t="s">
        <v>1386</v>
      </c>
      <c r="J9" s="144" t="s">
        <v>1387</v>
      </c>
      <c r="K9" s="144" t="s">
        <v>1388</v>
      </c>
      <c r="L9" s="144" t="s">
        <v>1389</v>
      </c>
      <c r="M9" s="44"/>
      <c r="N9" s="85" t="str">
        <f>'[1]EXP FÁCIL STANDARD'!$A$1&amp;O9&amp;P9</f>
        <v>EXPORTA FÁCIL STANDARD - 45128BRONZE3.001 a 3.500</v>
      </c>
      <c r="O9" s="50" t="s">
        <v>10</v>
      </c>
      <c r="P9" s="50" t="s">
        <v>46</v>
      </c>
      <c r="Q9" s="147" t="s">
        <v>1390</v>
      </c>
      <c r="R9" s="147" t="s">
        <v>1391</v>
      </c>
      <c r="S9" s="147" t="s">
        <v>1392</v>
      </c>
      <c r="T9" s="147" t="s">
        <v>1393</v>
      </c>
      <c r="U9" s="147" t="s">
        <v>1394</v>
      </c>
      <c r="V9" s="147" t="s">
        <v>1395</v>
      </c>
      <c r="W9" s="147" t="s">
        <v>1396</v>
      </c>
      <c r="Y9" s="85" t="str">
        <f t="shared" si="1"/>
        <v>EXPORTA FÁCIL ECONÔMICO - 45209PRATA501 a 1000</v>
      </c>
      <c r="Z9" s="50" t="s">
        <v>21</v>
      </c>
      <c r="AA9" s="50" t="s">
        <v>28</v>
      </c>
      <c r="AB9" s="146" t="s">
        <v>1248</v>
      </c>
      <c r="AC9" s="146" t="s">
        <v>1249</v>
      </c>
      <c r="AD9" s="146" t="s">
        <v>1250</v>
      </c>
      <c r="AE9" s="146" t="s">
        <v>1251</v>
      </c>
      <c r="AF9" s="146" t="s">
        <v>1252</v>
      </c>
      <c r="AG9" s="146" t="s">
        <v>1253</v>
      </c>
      <c r="AH9" s="146" t="s">
        <v>1254</v>
      </c>
      <c r="AJ9" s="85" t="str">
        <f t="shared" si="2"/>
        <v>DOCUMENTO INTERNACIONAL EXPRESSO - 45012PRATA0 a 250</v>
      </c>
      <c r="AK9" s="50" t="s">
        <v>21</v>
      </c>
      <c r="AL9" s="50" t="s">
        <v>23</v>
      </c>
      <c r="AM9" s="51">
        <v>179.05</v>
      </c>
      <c r="AN9" s="51">
        <v>200.15</v>
      </c>
      <c r="AO9" s="51">
        <v>228.3</v>
      </c>
      <c r="AP9" s="51">
        <v>240.8</v>
      </c>
      <c r="AQ9" s="51">
        <v>253.70000000000002</v>
      </c>
      <c r="AR9" s="51">
        <v>305</v>
      </c>
      <c r="AS9" s="51">
        <v>384.8</v>
      </c>
      <c r="AU9" s="85" t="str">
        <f t="shared" si="3"/>
        <v>PACKET EXPRESS - 33170BRONZE2.501 a 3.000</v>
      </c>
      <c r="AV9" s="50" t="s">
        <v>10</v>
      </c>
      <c r="AW9" s="50" t="s">
        <v>44</v>
      </c>
      <c r="AX9" s="51" t="s">
        <v>1397</v>
      </c>
      <c r="AZ9" s="85" t="str">
        <f t="shared" si="4"/>
        <v>PACKET STANDARD  - 33162BRONZE3.001 a 3.500</v>
      </c>
      <c r="BA9" s="50" t="s">
        <v>10</v>
      </c>
      <c r="BB9" s="50" t="s">
        <v>46</v>
      </c>
      <c r="BC9" s="51" t="s">
        <v>1398</v>
      </c>
      <c r="BE9" s="85" t="str">
        <f t="shared" si="5"/>
        <v>PACKET NOVAS FAIXAS - 33227BRONZE2.501 a 3.000</v>
      </c>
      <c r="BF9" s="50" t="s">
        <v>10</v>
      </c>
      <c r="BG9" s="50" t="s">
        <v>44</v>
      </c>
      <c r="BH9" s="51" t="s">
        <v>1399</v>
      </c>
      <c r="BJ9" s="85" t="str">
        <f t="shared" si="6"/>
        <v>DOCUMENTO INTERNACIONAL STANDARD1.001 a 1.500</v>
      </c>
      <c r="BK9" s="85"/>
      <c r="BL9" s="86" t="s">
        <v>39</v>
      </c>
      <c r="BM9" s="156" t="s">
        <v>1400</v>
      </c>
      <c r="BN9" s="156" t="s">
        <v>1401</v>
      </c>
      <c r="BO9" s="156" t="s">
        <v>1402</v>
      </c>
      <c r="BP9" s="156" t="s">
        <v>1403</v>
      </c>
      <c r="BQ9" s="156" t="s">
        <v>1404</v>
      </c>
      <c r="BV9" s="90"/>
      <c r="BW9" s="91"/>
      <c r="BX9" s="91"/>
      <c r="BY9" s="91"/>
      <c r="CI9" s="109" t="s">
        <v>1405</v>
      </c>
      <c r="CJ9" s="108" t="s">
        <v>1406</v>
      </c>
    </row>
    <row r="10" spans="1:91" x14ac:dyDescent="0.25">
      <c r="A10" s="46" t="s">
        <v>49</v>
      </c>
      <c r="C10" s="85" t="str">
        <f t="shared" si="0"/>
        <v>EXPORTA FÁCIL EXPRESSO - 45110BRONZE3.501 a 4.000</v>
      </c>
      <c r="D10" s="50" t="s">
        <v>10</v>
      </c>
      <c r="E10" s="50" t="s">
        <v>48</v>
      </c>
      <c r="F10" s="144" t="s">
        <v>1407</v>
      </c>
      <c r="G10" s="144" t="s">
        <v>1408</v>
      </c>
      <c r="H10" s="144" t="s">
        <v>1409</v>
      </c>
      <c r="I10" s="144" t="s">
        <v>1410</v>
      </c>
      <c r="J10" s="144" t="s">
        <v>1411</v>
      </c>
      <c r="K10" s="144" t="s">
        <v>1412</v>
      </c>
      <c r="L10" s="144" t="s">
        <v>1413</v>
      </c>
      <c r="M10" s="44"/>
      <c r="N10" s="85" t="str">
        <f>'[1]EXP FÁCIL STANDARD'!$A$1&amp;O10&amp;P10</f>
        <v>EXPORTA FÁCIL STANDARD - 45128BRONZE3.501 a 4.000</v>
      </c>
      <c r="O10" s="50" t="s">
        <v>10</v>
      </c>
      <c r="P10" s="50" t="s">
        <v>48</v>
      </c>
      <c r="Q10" s="147" t="s">
        <v>1414</v>
      </c>
      <c r="R10" s="147" t="s">
        <v>1415</v>
      </c>
      <c r="S10" s="147" t="s">
        <v>1416</v>
      </c>
      <c r="T10" s="147" t="s">
        <v>1417</v>
      </c>
      <c r="U10" s="147" t="s">
        <v>1418</v>
      </c>
      <c r="V10" s="147" t="s">
        <v>1419</v>
      </c>
      <c r="W10" s="147" t="s">
        <v>1420</v>
      </c>
      <c r="Y10" s="85" t="str">
        <f t="shared" si="1"/>
        <v>EXPORTA FÁCIL ECONÔMICO - 45209PRATA1001 a 1.500</v>
      </c>
      <c r="Z10" s="50" t="s">
        <v>21</v>
      </c>
      <c r="AA10" s="50" t="s">
        <v>34</v>
      </c>
      <c r="AB10" s="146" t="s">
        <v>1288</v>
      </c>
      <c r="AC10" s="146" t="s">
        <v>1289</v>
      </c>
      <c r="AD10" s="146" t="s">
        <v>1290</v>
      </c>
      <c r="AE10" s="146" t="s">
        <v>1291</v>
      </c>
      <c r="AF10" s="146" t="s">
        <v>1292</v>
      </c>
      <c r="AG10" s="146" t="s">
        <v>1293</v>
      </c>
      <c r="AH10" s="146" t="s">
        <v>1294</v>
      </c>
      <c r="AJ10" s="85" t="str">
        <f t="shared" si="2"/>
        <v>DOCUMENTO INTERNACIONAL EXPRESSO - 45012PRATA251 a 500</v>
      </c>
      <c r="AK10" s="50" t="s">
        <v>21</v>
      </c>
      <c r="AL10" s="50" t="s">
        <v>29</v>
      </c>
      <c r="AM10" s="51">
        <v>184.8</v>
      </c>
      <c r="AN10" s="51">
        <v>206.25</v>
      </c>
      <c r="AO10" s="51">
        <v>243.25</v>
      </c>
      <c r="AP10" s="51">
        <v>255.75</v>
      </c>
      <c r="AQ10" s="51">
        <v>294.10000000000002</v>
      </c>
      <c r="AR10" s="51">
        <v>345.40000000000003</v>
      </c>
      <c r="AS10" s="51">
        <v>442.8</v>
      </c>
      <c r="AU10" s="85" t="str">
        <f t="shared" si="3"/>
        <v>PACKET EXPRESS - 33170BRONZE3.001 a 3.500</v>
      </c>
      <c r="AV10" s="50" t="s">
        <v>10</v>
      </c>
      <c r="AW10" s="50" t="s">
        <v>46</v>
      </c>
      <c r="AX10" s="51" t="s">
        <v>1421</v>
      </c>
      <c r="AZ10" s="85" t="str">
        <f t="shared" si="4"/>
        <v>PACKET STANDARD  - 33162BRONZE3.501 a 4.000</v>
      </c>
      <c r="BA10" s="50" t="s">
        <v>10</v>
      </c>
      <c r="BB10" s="50" t="s">
        <v>48</v>
      </c>
      <c r="BC10" s="51" t="s">
        <v>1422</v>
      </c>
      <c r="BE10" s="85" t="str">
        <f t="shared" si="5"/>
        <v>PACKET NOVAS FAIXAS - 33227BRONZE3.001 a 3.500</v>
      </c>
      <c r="BF10" s="50" t="s">
        <v>10</v>
      </c>
      <c r="BG10" s="50" t="s">
        <v>46</v>
      </c>
      <c r="BH10" s="51" t="s">
        <v>1423</v>
      </c>
      <c r="BJ10" s="85" t="str">
        <f t="shared" si="6"/>
        <v>DOCUMENTO INTERNACIONAL STANDARD1.501 a 2.000</v>
      </c>
      <c r="BK10" s="85"/>
      <c r="BL10" s="86" t="s">
        <v>38</v>
      </c>
      <c r="BM10" s="156" t="s">
        <v>1380</v>
      </c>
      <c r="BN10" s="156" t="s">
        <v>1424</v>
      </c>
      <c r="BO10" s="156" t="s">
        <v>1367</v>
      </c>
      <c r="BP10" s="156" t="s">
        <v>1425</v>
      </c>
      <c r="BQ10" s="156" t="s">
        <v>1426</v>
      </c>
      <c r="BV10" s="90"/>
      <c r="BW10" s="91"/>
      <c r="BX10" s="91"/>
      <c r="BY10" s="91"/>
      <c r="CI10" s="109" t="s">
        <v>1427</v>
      </c>
      <c r="CJ10" s="108" t="s">
        <v>1428</v>
      </c>
    </row>
    <row r="11" spans="1:91" x14ac:dyDescent="0.25">
      <c r="A11" s="46" t="s">
        <v>51</v>
      </c>
      <c r="C11" s="85" t="str">
        <f t="shared" si="0"/>
        <v>EXPORTA FÁCIL EXPRESSO - 45110BRONZE4.001 a 4.500</v>
      </c>
      <c r="D11" s="50" t="s">
        <v>10</v>
      </c>
      <c r="E11" s="50" t="s">
        <v>50</v>
      </c>
      <c r="F11" s="144" t="s">
        <v>1429</v>
      </c>
      <c r="G11" s="144" t="s">
        <v>1430</v>
      </c>
      <c r="H11" s="144" t="s">
        <v>1431</v>
      </c>
      <c r="I11" s="144" t="s">
        <v>1432</v>
      </c>
      <c r="J11" s="144" t="s">
        <v>1433</v>
      </c>
      <c r="K11" s="144" t="s">
        <v>1434</v>
      </c>
      <c r="L11" s="144" t="s">
        <v>1435</v>
      </c>
      <c r="M11" s="44"/>
      <c r="N11" s="85" t="str">
        <f>'[1]EXP FÁCIL STANDARD'!$A$1&amp;O11&amp;P11</f>
        <v>EXPORTA FÁCIL STANDARD - 45128BRONZE4.001 a 4.500</v>
      </c>
      <c r="O11" s="50" t="s">
        <v>10</v>
      </c>
      <c r="P11" s="50" t="s">
        <v>50</v>
      </c>
      <c r="Q11" s="147" t="s">
        <v>1436</v>
      </c>
      <c r="R11" s="147" t="s">
        <v>1437</v>
      </c>
      <c r="S11" s="147" t="s">
        <v>1438</v>
      </c>
      <c r="T11" s="147" t="s">
        <v>1439</v>
      </c>
      <c r="U11" s="147" t="s">
        <v>1440</v>
      </c>
      <c r="V11" s="147" t="s">
        <v>1441</v>
      </c>
      <c r="W11" s="147" t="s">
        <v>1442</v>
      </c>
      <c r="Y11" s="85" t="str">
        <f t="shared" si="1"/>
        <v>EXPORTA FÁCIL ECONÔMICO - 45209PRATA1.501 a 2.000</v>
      </c>
      <c r="Z11" s="50" t="s">
        <v>21</v>
      </c>
      <c r="AA11" s="50" t="s">
        <v>38</v>
      </c>
      <c r="AB11" s="146" t="s">
        <v>1319</v>
      </c>
      <c r="AC11" s="146" t="s">
        <v>1320</v>
      </c>
      <c r="AD11" s="146" t="s">
        <v>1321</v>
      </c>
      <c r="AE11" s="146" t="s">
        <v>1322</v>
      </c>
      <c r="AF11" s="146" t="s">
        <v>1323</v>
      </c>
      <c r="AG11" s="146" t="s">
        <v>1324</v>
      </c>
      <c r="AH11" s="146" t="s">
        <v>1325</v>
      </c>
      <c r="AJ11" s="85" t="str">
        <f t="shared" si="2"/>
        <v>DOCUMENTO INTERNACIONAL EXPRESSO - 45012PRATA501 a 1.000</v>
      </c>
      <c r="AK11" s="50" t="s">
        <v>21</v>
      </c>
      <c r="AL11" s="50" t="s">
        <v>35</v>
      </c>
      <c r="AM11" s="51">
        <v>196.4</v>
      </c>
      <c r="AN11" s="51">
        <v>218.75</v>
      </c>
      <c r="AO11" s="51">
        <v>272.85000000000002</v>
      </c>
      <c r="AP11" s="51">
        <v>285.3</v>
      </c>
      <c r="AQ11" s="51">
        <v>374.85</v>
      </c>
      <c r="AR11" s="51">
        <v>426.20000000000005</v>
      </c>
      <c r="AS11" s="51">
        <v>558.4</v>
      </c>
      <c r="AU11" s="85" t="str">
        <f t="shared" si="3"/>
        <v>PACKET EXPRESS - 33170BRONZE3.501 a 4.000</v>
      </c>
      <c r="AV11" s="50" t="s">
        <v>10</v>
      </c>
      <c r="AW11" s="50" t="s">
        <v>48</v>
      </c>
      <c r="AX11" s="51" t="s">
        <v>1443</v>
      </c>
      <c r="AZ11" s="85" t="str">
        <f t="shared" si="4"/>
        <v>PACKET STANDARD  - 33162BRONZE4.001 a 4.500</v>
      </c>
      <c r="BA11" s="50" t="s">
        <v>10</v>
      </c>
      <c r="BB11" s="50" t="s">
        <v>50</v>
      </c>
      <c r="BC11" s="51" t="s">
        <v>1444</v>
      </c>
      <c r="BE11" s="85" t="str">
        <f t="shared" si="5"/>
        <v>PACKET NOVAS FAIXAS - 33227BRONZE3.501 a 4.000</v>
      </c>
      <c r="BF11" s="50" t="s">
        <v>10</v>
      </c>
      <c r="BG11" s="50" t="s">
        <v>48</v>
      </c>
      <c r="BH11" s="51" t="s">
        <v>1445</v>
      </c>
      <c r="BV11" s="92"/>
      <c r="BW11" s="93"/>
      <c r="BX11" s="93"/>
      <c r="BY11" s="93"/>
      <c r="CI11" s="109" t="s">
        <v>1446</v>
      </c>
      <c r="CJ11" s="108" t="s">
        <v>1447</v>
      </c>
    </row>
    <row r="12" spans="1:91" x14ac:dyDescent="0.25">
      <c r="A12" s="46" t="s">
        <v>53</v>
      </c>
      <c r="C12" s="85" t="str">
        <f t="shared" si="0"/>
        <v>EXPORTA FÁCIL EXPRESSO - 45110BRONZE4.501 a 5.000</v>
      </c>
      <c r="D12" s="50" t="s">
        <v>10</v>
      </c>
      <c r="E12" s="50" t="s">
        <v>52</v>
      </c>
      <c r="F12" s="144" t="s">
        <v>1448</v>
      </c>
      <c r="G12" s="144" t="s">
        <v>1449</v>
      </c>
      <c r="H12" s="144" t="s">
        <v>1450</v>
      </c>
      <c r="I12" s="144" t="s">
        <v>1451</v>
      </c>
      <c r="J12" s="144" t="s">
        <v>1452</v>
      </c>
      <c r="K12" s="144" t="s">
        <v>1453</v>
      </c>
      <c r="L12" s="144" t="s">
        <v>1454</v>
      </c>
      <c r="M12" s="44"/>
      <c r="N12" s="85" t="str">
        <f>'[1]EXP FÁCIL STANDARD'!$A$1&amp;O12&amp;P12</f>
        <v>EXPORTA FÁCIL STANDARD - 45128BRONZE4.501 a 5.000</v>
      </c>
      <c r="O12" s="50" t="s">
        <v>10</v>
      </c>
      <c r="P12" s="50" t="s">
        <v>52</v>
      </c>
      <c r="Q12" s="147" t="s">
        <v>1455</v>
      </c>
      <c r="R12" s="147" t="s">
        <v>1456</v>
      </c>
      <c r="S12" s="147" t="s">
        <v>1457</v>
      </c>
      <c r="T12" s="147" t="s">
        <v>1458</v>
      </c>
      <c r="U12" s="147" t="s">
        <v>1459</v>
      </c>
      <c r="V12" s="147" t="s">
        <v>1460</v>
      </c>
      <c r="W12" s="147" t="s">
        <v>1461</v>
      </c>
      <c r="Y12" s="85" t="str">
        <f t="shared" si="1"/>
        <v>EXPORTA FÁCIL ECONÔMICO - 45209 Peso (g)</v>
      </c>
      <c r="Z12" s="43"/>
      <c r="AA12" s="43" t="s">
        <v>12</v>
      </c>
      <c r="AB12" s="51" t="s">
        <v>13</v>
      </c>
      <c r="AC12" s="51" t="s">
        <v>14</v>
      </c>
      <c r="AD12" s="51" t="s">
        <v>15</v>
      </c>
      <c r="AE12" s="51" t="s">
        <v>16</v>
      </c>
      <c r="AF12" s="51" t="s">
        <v>17</v>
      </c>
      <c r="AG12" s="51" t="s">
        <v>18</v>
      </c>
      <c r="AH12" s="51" t="s">
        <v>19</v>
      </c>
      <c r="AJ12" s="85" t="str">
        <f t="shared" si="2"/>
        <v>DOCUMENTO INTERNACIONAL EXPRESSO - 45012PRATA1.001 a 1.500</v>
      </c>
      <c r="AK12" s="50" t="s">
        <v>21</v>
      </c>
      <c r="AL12" s="50" t="s">
        <v>39</v>
      </c>
      <c r="AM12" s="51">
        <v>210.60000000000002</v>
      </c>
      <c r="AN12" s="51">
        <v>232.75</v>
      </c>
      <c r="AO12" s="51">
        <v>305.35000000000002</v>
      </c>
      <c r="AP12" s="51">
        <v>317.85000000000002</v>
      </c>
      <c r="AQ12" s="51">
        <v>459.40000000000003</v>
      </c>
      <c r="AR12" s="51">
        <v>510.85</v>
      </c>
      <c r="AS12" s="51">
        <v>678.30000000000007</v>
      </c>
      <c r="AU12" s="85" t="str">
        <f t="shared" si="3"/>
        <v>PACKET EXPRESS - 33170BRONZE4.001 a 4.500</v>
      </c>
      <c r="AV12" s="50" t="s">
        <v>10</v>
      </c>
      <c r="AW12" s="50" t="s">
        <v>50</v>
      </c>
      <c r="AX12" s="51" t="s">
        <v>1462</v>
      </c>
      <c r="AZ12" s="85" t="str">
        <f t="shared" si="4"/>
        <v>PACKET STANDARD  - 33162BRONZE4.501 a 5.000</v>
      </c>
      <c r="BA12" s="50" t="s">
        <v>10</v>
      </c>
      <c r="BB12" s="50" t="s">
        <v>52</v>
      </c>
      <c r="BC12" s="51" t="s">
        <v>1463</v>
      </c>
      <c r="BE12" s="85" t="str">
        <f t="shared" si="5"/>
        <v>PACKET NOVAS FAIXAS - 33227BRONZE4.001 a 4.500</v>
      </c>
      <c r="BF12" s="50" t="s">
        <v>10</v>
      </c>
      <c r="BG12" s="50" t="s">
        <v>50</v>
      </c>
      <c r="BH12" s="51" t="s">
        <v>1464</v>
      </c>
      <c r="CI12" s="109" t="s">
        <v>1465</v>
      </c>
      <c r="CJ12" s="108" t="s">
        <v>1466</v>
      </c>
    </row>
    <row r="13" spans="1:91" ht="15.75" thickBot="1" x14ac:dyDescent="0.3">
      <c r="A13" s="46" t="s">
        <v>55</v>
      </c>
      <c r="C13" s="85" t="str">
        <f t="shared" si="0"/>
        <v>EXPORTA FÁCIL EXPRESSO - 45110BRONZE1/2 Kg Adicional</v>
      </c>
      <c r="D13" s="50" t="s">
        <v>10</v>
      </c>
      <c r="E13" s="50" t="s">
        <v>54</v>
      </c>
      <c r="F13" s="144" t="s">
        <v>1272</v>
      </c>
      <c r="G13" s="144" t="s">
        <v>1467</v>
      </c>
      <c r="H13" s="144" t="s">
        <v>1468</v>
      </c>
      <c r="I13" s="144" t="s">
        <v>1469</v>
      </c>
      <c r="J13" s="144" t="s">
        <v>1227</v>
      </c>
      <c r="K13" s="144" t="s">
        <v>1470</v>
      </c>
      <c r="L13" s="144" t="s">
        <v>1471</v>
      </c>
      <c r="M13" s="44"/>
      <c r="N13" s="85" t="str">
        <f>'[1]EXP FÁCIL STANDARD'!$A$1&amp;O13&amp;P13</f>
        <v>EXPORTA FÁCIL STANDARD - 45128BRONZE1/2 Kg Adicional</v>
      </c>
      <c r="O13" s="50" t="s">
        <v>10</v>
      </c>
      <c r="P13" s="50" t="s">
        <v>54</v>
      </c>
      <c r="Q13" s="147" t="s">
        <v>1472</v>
      </c>
      <c r="R13" s="147" t="s">
        <v>1473</v>
      </c>
      <c r="S13" s="147" t="s">
        <v>1474</v>
      </c>
      <c r="T13" s="147" t="s">
        <v>1475</v>
      </c>
      <c r="U13" s="147" t="s">
        <v>1468</v>
      </c>
      <c r="V13" s="147" t="s">
        <v>1476</v>
      </c>
      <c r="W13" s="147" t="s">
        <v>1477</v>
      </c>
      <c r="Y13" s="85" t="str">
        <f t="shared" si="1"/>
        <v>EXPORTA FÁCIL ECONÔMICO - 45209OURO0 a 500</v>
      </c>
      <c r="Z13" s="50" t="s">
        <v>27</v>
      </c>
      <c r="AA13" s="50" t="s">
        <v>22</v>
      </c>
      <c r="AB13" s="146" t="s">
        <v>1204</v>
      </c>
      <c r="AC13" s="146" t="s">
        <v>1205</v>
      </c>
      <c r="AD13" s="146" t="s">
        <v>1206</v>
      </c>
      <c r="AE13" s="146" t="s">
        <v>1207</v>
      </c>
      <c r="AF13" s="146" t="s">
        <v>1208</v>
      </c>
      <c r="AG13" s="146" t="s">
        <v>1209</v>
      </c>
      <c r="AH13" s="146" t="s">
        <v>1210</v>
      </c>
      <c r="AJ13" s="85" t="str">
        <f t="shared" si="2"/>
        <v>DOCUMENTO INTERNACIONAL EXPRESSO - 45012PRATA1.501 a 2.000</v>
      </c>
      <c r="AK13" s="50" t="s">
        <v>21</v>
      </c>
      <c r="AL13" s="50" t="s">
        <v>38</v>
      </c>
      <c r="AM13" s="51">
        <v>222.20000000000002</v>
      </c>
      <c r="AN13" s="51">
        <v>245.10000000000002</v>
      </c>
      <c r="AO13" s="51">
        <v>335</v>
      </c>
      <c r="AP13" s="51">
        <v>347.45000000000005</v>
      </c>
      <c r="AQ13" s="51">
        <v>540.20000000000005</v>
      </c>
      <c r="AR13" s="51">
        <v>591.5</v>
      </c>
      <c r="AS13" s="51">
        <v>794</v>
      </c>
      <c r="AU13" s="85" t="str">
        <f t="shared" si="3"/>
        <v>PACKET EXPRESS - 33170BRONZE4.501 a 5.000</v>
      </c>
      <c r="AV13" s="50" t="s">
        <v>10</v>
      </c>
      <c r="AW13" s="50" t="s">
        <v>52</v>
      </c>
      <c r="AX13" s="51" t="s">
        <v>1478</v>
      </c>
      <c r="AZ13" s="85" t="str">
        <f t="shared" si="4"/>
        <v>PACKET STANDARD  - 33162BRONZE1/2 Kg Adicional</v>
      </c>
      <c r="BA13" s="50" t="s">
        <v>10</v>
      </c>
      <c r="BB13" s="50" t="s">
        <v>54</v>
      </c>
      <c r="BC13" s="51" t="s">
        <v>1479</v>
      </c>
      <c r="BE13" s="85" t="str">
        <f t="shared" si="5"/>
        <v>PACKET NOVAS FAIXAS - 33227BRONZE4.501 a 5.000</v>
      </c>
      <c r="BF13" s="50" t="s">
        <v>10</v>
      </c>
      <c r="BG13" s="50" t="s">
        <v>52</v>
      </c>
      <c r="BH13" s="51" t="s">
        <v>1480</v>
      </c>
      <c r="CI13" s="110" t="s">
        <v>1481</v>
      </c>
      <c r="CJ13" s="111" t="s">
        <v>1482</v>
      </c>
    </row>
    <row r="14" spans="1:91" s="92" customFormat="1" x14ac:dyDescent="0.25">
      <c r="A14" s="46" t="s">
        <v>56</v>
      </c>
      <c r="B14" s="47"/>
      <c r="C14" s="85" t="str">
        <f t="shared" si="0"/>
        <v>EXPORTA FÁCIL EXPRESSO - 45110 Peso (g)</v>
      </c>
      <c r="D14" s="43"/>
      <c r="E14" s="43" t="s">
        <v>12</v>
      </c>
      <c r="F14" s="145" t="s">
        <v>13</v>
      </c>
      <c r="G14" s="145" t="s">
        <v>14</v>
      </c>
      <c r="H14" s="145" t="s">
        <v>15</v>
      </c>
      <c r="I14" s="145" t="s">
        <v>16</v>
      </c>
      <c r="J14" s="145" t="s">
        <v>17</v>
      </c>
      <c r="K14" s="145" t="s">
        <v>18</v>
      </c>
      <c r="L14" s="145" t="s">
        <v>19</v>
      </c>
      <c r="M14" s="52"/>
      <c r="N14" s="85" t="str">
        <f>'[1]EXP FÁCIL STANDARD'!$A$1&amp;O14&amp;P14</f>
        <v>EXPORTA FÁCIL STANDARD - 45128 Peso (g)</v>
      </c>
      <c r="O14" s="43"/>
      <c r="P14" s="43" t="s">
        <v>12</v>
      </c>
      <c r="Q14" s="145" t="s">
        <v>13</v>
      </c>
      <c r="R14" s="145" t="s">
        <v>14</v>
      </c>
      <c r="S14" s="145" t="s">
        <v>15</v>
      </c>
      <c r="T14" s="145" t="s">
        <v>16</v>
      </c>
      <c r="U14" s="145" t="s">
        <v>17</v>
      </c>
      <c r="V14" s="145" t="s">
        <v>18</v>
      </c>
      <c r="W14" s="145" t="s">
        <v>19</v>
      </c>
      <c r="X14" s="47"/>
      <c r="Y14" s="85" t="str">
        <f t="shared" si="1"/>
        <v>EXPORTA FÁCIL ECONÔMICO - 45209OURO501 a 1000</v>
      </c>
      <c r="Z14" s="50" t="s">
        <v>27</v>
      </c>
      <c r="AA14" s="50" t="s">
        <v>28</v>
      </c>
      <c r="AB14" s="146" t="s">
        <v>1248</v>
      </c>
      <c r="AC14" s="146" t="s">
        <v>1249</v>
      </c>
      <c r="AD14" s="146" t="s">
        <v>1250</v>
      </c>
      <c r="AE14" s="146" t="s">
        <v>1251</v>
      </c>
      <c r="AF14" s="146" t="s">
        <v>1252</v>
      </c>
      <c r="AG14" s="146" t="s">
        <v>1253</v>
      </c>
      <c r="AH14" s="146" t="s">
        <v>1254</v>
      </c>
      <c r="AI14" s="47"/>
      <c r="AJ14" s="85" t="str">
        <f t="shared" si="2"/>
        <v>DOCUMENTO INTERNACIONAL EXPRESSO - 45012 Peso (g)</v>
      </c>
      <c r="AK14" s="43"/>
      <c r="AL14" s="43" t="s">
        <v>12</v>
      </c>
      <c r="AM14" s="49" t="s">
        <v>13</v>
      </c>
      <c r="AN14" s="49" t="s">
        <v>14</v>
      </c>
      <c r="AO14" s="49" t="s">
        <v>15</v>
      </c>
      <c r="AP14" s="49" t="s">
        <v>16</v>
      </c>
      <c r="AQ14" s="49" t="s">
        <v>17</v>
      </c>
      <c r="AR14" s="49" t="s">
        <v>18</v>
      </c>
      <c r="AS14" s="49" t="s">
        <v>19</v>
      </c>
      <c r="AT14" s="47"/>
      <c r="AU14" s="85" t="str">
        <f t="shared" si="3"/>
        <v>PACKET EXPRESS - 33170BRONZE1/2 Kg Adicional</v>
      </c>
      <c r="AV14" s="50" t="s">
        <v>10</v>
      </c>
      <c r="AW14" s="50" t="s">
        <v>54</v>
      </c>
      <c r="AX14" s="51" t="s">
        <v>1483</v>
      </c>
      <c r="AY14" s="47"/>
      <c r="AZ14" s="85" t="str">
        <f t="shared" si="4"/>
        <v>PACKET STANDARD  - 33162 Peso (g)</v>
      </c>
      <c r="BA14" s="43"/>
      <c r="BB14" s="43" t="s">
        <v>12</v>
      </c>
      <c r="BC14" s="49" t="s">
        <v>20</v>
      </c>
      <c r="BD14" s="47"/>
      <c r="BE14" s="85" t="str">
        <f t="shared" si="5"/>
        <v>PACKET NOVAS FAIXAS - 33227BRONZE1/2 Kg Adicional</v>
      </c>
      <c r="BF14" s="50" t="s">
        <v>10</v>
      </c>
      <c r="BG14" s="50" t="s">
        <v>54</v>
      </c>
      <c r="BH14" s="51" t="s">
        <v>1484</v>
      </c>
      <c r="BI14" s="47"/>
      <c r="BJ14" s="89"/>
      <c r="BR14" s="47"/>
      <c r="BS14" s="89"/>
      <c r="BT14" s="89"/>
      <c r="BU14" s="89"/>
      <c r="BV14" s="89"/>
      <c r="BW14" s="94"/>
      <c r="BX14" s="94"/>
      <c r="BY14" s="94"/>
      <c r="CA14" s="89"/>
      <c r="CB14" s="89"/>
      <c r="CC14" s="89"/>
      <c r="CD14" s="89"/>
      <c r="CE14" s="89"/>
      <c r="CF14" s="89"/>
      <c r="CI14" s="89"/>
      <c r="CJ14" s="89"/>
    </row>
    <row r="15" spans="1:91" x14ac:dyDescent="0.25">
      <c r="A15" s="46" t="s">
        <v>57</v>
      </c>
      <c r="C15" s="85" t="str">
        <f t="shared" si="0"/>
        <v>EXPORTA FÁCIL EXPRESSO - 45110PRATA0 a 500</v>
      </c>
      <c r="D15" s="50" t="s">
        <v>21</v>
      </c>
      <c r="E15" s="50" t="s">
        <v>22</v>
      </c>
      <c r="F15" s="144" t="s">
        <v>1190</v>
      </c>
      <c r="G15" s="144" t="s">
        <v>1191</v>
      </c>
      <c r="H15" s="144" t="s">
        <v>1192</v>
      </c>
      <c r="I15" s="144" t="s">
        <v>1193</v>
      </c>
      <c r="J15" s="144" t="s">
        <v>1194</v>
      </c>
      <c r="K15" s="144" t="s">
        <v>1195</v>
      </c>
      <c r="L15" s="144" t="s">
        <v>1196</v>
      </c>
      <c r="N15" s="85" t="str">
        <f>'[1]EXP FÁCIL STANDARD'!$A$1&amp;O15&amp;P15</f>
        <v>EXPORTA FÁCIL STANDARD - 45128PRATA0 a 500</v>
      </c>
      <c r="O15" s="50" t="s">
        <v>21</v>
      </c>
      <c r="P15" s="50" t="s">
        <v>22</v>
      </c>
      <c r="Q15" s="147" t="s">
        <v>1197</v>
      </c>
      <c r="R15" s="147" t="s">
        <v>1198</v>
      </c>
      <c r="S15" s="147" t="s">
        <v>1199</v>
      </c>
      <c r="T15" s="147" t="s">
        <v>1200</v>
      </c>
      <c r="U15" s="147" t="s">
        <v>1201</v>
      </c>
      <c r="V15" s="147" t="s">
        <v>1202</v>
      </c>
      <c r="W15" s="147" t="s">
        <v>1203</v>
      </c>
      <c r="Y15" s="85" t="str">
        <f t="shared" si="1"/>
        <v>EXPORTA FÁCIL ECONÔMICO - 45209OURO1001 a 1.500</v>
      </c>
      <c r="Z15" s="50" t="s">
        <v>27</v>
      </c>
      <c r="AA15" s="50" t="s">
        <v>34</v>
      </c>
      <c r="AB15" s="146" t="s">
        <v>1288</v>
      </c>
      <c r="AC15" s="146" t="s">
        <v>1289</v>
      </c>
      <c r="AD15" s="146" t="s">
        <v>1290</v>
      </c>
      <c r="AE15" s="146" t="s">
        <v>1291</v>
      </c>
      <c r="AF15" s="146" t="s">
        <v>1292</v>
      </c>
      <c r="AG15" s="146" t="s">
        <v>1293</v>
      </c>
      <c r="AH15" s="146" t="s">
        <v>1294</v>
      </c>
      <c r="AJ15" s="85" t="str">
        <f t="shared" si="2"/>
        <v>DOCUMENTO INTERNACIONAL EXPRESSO - 45012OURO0 a 250</v>
      </c>
      <c r="AK15" s="50" t="s">
        <v>27</v>
      </c>
      <c r="AL15" s="50" t="s">
        <v>23</v>
      </c>
      <c r="AM15" s="51">
        <v>179.05</v>
      </c>
      <c r="AN15" s="51">
        <v>200.15</v>
      </c>
      <c r="AO15" s="51">
        <v>228.3</v>
      </c>
      <c r="AP15" s="51">
        <v>240.8</v>
      </c>
      <c r="AQ15" s="51">
        <v>253.70000000000002</v>
      </c>
      <c r="AR15" s="51">
        <v>305</v>
      </c>
      <c r="AS15" s="51">
        <v>384.8</v>
      </c>
      <c r="AU15" s="85" t="str">
        <f t="shared" si="3"/>
        <v>PACKET EXPRESS - 33170 Peso (g)</v>
      </c>
      <c r="AV15" s="43"/>
      <c r="AW15" s="43" t="s">
        <v>12</v>
      </c>
      <c r="AX15" s="49" t="s">
        <v>20</v>
      </c>
      <c r="AZ15" s="85" t="str">
        <f t="shared" si="4"/>
        <v>PACKET STANDARD  - 33162PRATA0 a 500</v>
      </c>
      <c r="BA15" s="50" t="s">
        <v>21</v>
      </c>
      <c r="BB15" s="50" t="s">
        <v>22</v>
      </c>
      <c r="BC15" s="51" t="s">
        <v>1212</v>
      </c>
      <c r="BE15" s="85" t="str">
        <f t="shared" si="5"/>
        <v>PACKET NOVAS FAIXAS - 33227 Peso (g)</v>
      </c>
      <c r="BF15" s="43"/>
      <c r="BG15" s="43" t="s">
        <v>12</v>
      </c>
      <c r="BH15" s="49" t="s">
        <v>20</v>
      </c>
      <c r="CA15" s="92"/>
      <c r="CB15" s="92"/>
      <c r="CC15" s="92"/>
      <c r="CD15" s="92"/>
      <c r="CE15" s="92"/>
      <c r="CF15" s="92"/>
    </row>
    <row r="16" spans="1:91" x14ac:dyDescent="0.25">
      <c r="A16" s="46" t="s">
        <v>58</v>
      </c>
      <c r="C16" s="85" t="str">
        <f t="shared" si="0"/>
        <v>EXPORTA FÁCIL EXPRESSO - 45110PRATA501 a 1000</v>
      </c>
      <c r="D16" s="50" t="s">
        <v>21</v>
      </c>
      <c r="E16" s="50" t="s">
        <v>28</v>
      </c>
      <c r="F16" s="144" t="s">
        <v>1234</v>
      </c>
      <c r="G16" s="144" t="s">
        <v>1235</v>
      </c>
      <c r="H16" s="144" t="s">
        <v>1236</v>
      </c>
      <c r="I16" s="144" t="s">
        <v>1237</v>
      </c>
      <c r="J16" s="144" t="s">
        <v>1238</v>
      </c>
      <c r="K16" s="144" t="s">
        <v>1239</v>
      </c>
      <c r="L16" s="144" t="s">
        <v>1240</v>
      </c>
      <c r="N16" s="85" t="str">
        <f>'[1]EXP FÁCIL STANDARD'!$A$1&amp;O16&amp;P16</f>
        <v>EXPORTA FÁCIL STANDARD - 45128PRATA501 a 1000</v>
      </c>
      <c r="O16" s="50" t="s">
        <v>21</v>
      </c>
      <c r="P16" s="50" t="s">
        <v>28</v>
      </c>
      <c r="Q16" s="147" t="s">
        <v>1241</v>
      </c>
      <c r="R16" s="147" t="s">
        <v>1242</v>
      </c>
      <c r="S16" s="147" t="s">
        <v>1243</v>
      </c>
      <c r="T16" s="147" t="s">
        <v>1244</v>
      </c>
      <c r="U16" s="147" t="s">
        <v>1245</v>
      </c>
      <c r="V16" s="147" t="s">
        <v>1246</v>
      </c>
      <c r="W16" s="147" t="s">
        <v>1247</v>
      </c>
      <c r="Y16" s="85" t="str">
        <f t="shared" si="1"/>
        <v>EXPORTA FÁCIL ECONÔMICO - 45209OURO1.501 a 2.000</v>
      </c>
      <c r="Z16" s="50" t="s">
        <v>27</v>
      </c>
      <c r="AA16" s="50" t="s">
        <v>38</v>
      </c>
      <c r="AB16" s="146" t="s">
        <v>1319</v>
      </c>
      <c r="AC16" s="146" t="s">
        <v>1320</v>
      </c>
      <c r="AD16" s="146" t="s">
        <v>1321</v>
      </c>
      <c r="AE16" s="146" t="s">
        <v>1322</v>
      </c>
      <c r="AF16" s="146" t="s">
        <v>1323</v>
      </c>
      <c r="AG16" s="146" t="s">
        <v>1324</v>
      </c>
      <c r="AH16" s="146" t="s">
        <v>1325</v>
      </c>
      <c r="AJ16" s="85" t="str">
        <f t="shared" si="2"/>
        <v>DOCUMENTO INTERNACIONAL EXPRESSO - 45012OURO251 a 500</v>
      </c>
      <c r="AK16" s="50" t="s">
        <v>27</v>
      </c>
      <c r="AL16" s="50" t="s">
        <v>29</v>
      </c>
      <c r="AM16" s="51">
        <v>184.8</v>
      </c>
      <c r="AN16" s="51">
        <v>206.25</v>
      </c>
      <c r="AO16" s="51">
        <v>243.25</v>
      </c>
      <c r="AP16" s="51">
        <v>255.75</v>
      </c>
      <c r="AQ16" s="51">
        <v>294.10000000000002</v>
      </c>
      <c r="AR16" s="51">
        <v>345.40000000000003</v>
      </c>
      <c r="AS16" s="51">
        <v>442.8</v>
      </c>
      <c r="AU16" s="85" t="str">
        <f t="shared" si="3"/>
        <v>PACKET EXPRESS - 33170PRATA0 a 300</v>
      </c>
      <c r="AV16" s="50" t="s">
        <v>21</v>
      </c>
      <c r="AW16" s="50" t="s">
        <v>24</v>
      </c>
      <c r="AX16" s="51" t="s">
        <v>1211</v>
      </c>
      <c r="AZ16" s="85" t="str">
        <f t="shared" si="4"/>
        <v>PACKET STANDARD  - 33162PRATA501 a 1000</v>
      </c>
      <c r="BA16" s="50" t="s">
        <v>21</v>
      </c>
      <c r="BB16" s="50" t="s">
        <v>28</v>
      </c>
      <c r="BC16" s="51" t="s">
        <v>1256</v>
      </c>
      <c r="BE16" s="85" t="str">
        <f t="shared" si="5"/>
        <v>PACKET NOVAS FAIXAS - 33227PRATA0 a 200</v>
      </c>
      <c r="BF16" s="50" t="s">
        <v>21</v>
      </c>
      <c r="BG16" s="50" t="s">
        <v>25</v>
      </c>
      <c r="BH16" s="51" t="s">
        <v>1213</v>
      </c>
      <c r="BU16" s="92"/>
      <c r="BW16" s="93"/>
      <c r="BX16" s="93"/>
      <c r="BY16" s="93"/>
    </row>
    <row r="17" spans="1:88" x14ac:dyDescent="0.25">
      <c r="A17" s="44"/>
      <c r="C17" s="85" t="str">
        <f t="shared" si="0"/>
        <v>EXPORTA FÁCIL EXPRESSO - 45110PRATA1001 a 1.500</v>
      </c>
      <c r="D17" s="50" t="s">
        <v>21</v>
      </c>
      <c r="E17" s="50" t="s">
        <v>34</v>
      </c>
      <c r="F17" s="144" t="s">
        <v>1274</v>
      </c>
      <c r="G17" s="144" t="s">
        <v>1275</v>
      </c>
      <c r="H17" s="144" t="s">
        <v>1276</v>
      </c>
      <c r="I17" s="144" t="s">
        <v>1277</v>
      </c>
      <c r="J17" s="144" t="s">
        <v>1278</v>
      </c>
      <c r="K17" s="144" t="s">
        <v>1279</v>
      </c>
      <c r="L17" s="144" t="s">
        <v>1280</v>
      </c>
      <c r="N17" s="85" t="str">
        <f>'[1]EXP FÁCIL STANDARD'!$A$1&amp;O17&amp;P17</f>
        <v>EXPORTA FÁCIL STANDARD - 45128PRATA1001 a 1.500</v>
      </c>
      <c r="O17" s="50" t="s">
        <v>21</v>
      </c>
      <c r="P17" s="50" t="s">
        <v>34</v>
      </c>
      <c r="Q17" s="147" t="s">
        <v>1281</v>
      </c>
      <c r="R17" s="147" t="s">
        <v>1282</v>
      </c>
      <c r="S17" s="147" t="s">
        <v>1283</v>
      </c>
      <c r="T17" s="147" t="s">
        <v>1284</v>
      </c>
      <c r="U17" s="147" t="s">
        <v>1285</v>
      </c>
      <c r="V17" s="147" t="s">
        <v>1286</v>
      </c>
      <c r="W17" s="147" t="s">
        <v>1287</v>
      </c>
      <c r="Y17" s="85" t="str">
        <f t="shared" si="1"/>
        <v>EXPORTA FÁCIL ECONÔMICO - 45209 Peso (g)</v>
      </c>
      <c r="Z17" s="43"/>
      <c r="AA17" s="43" t="s">
        <v>12</v>
      </c>
      <c r="AB17" s="51" t="s">
        <v>13</v>
      </c>
      <c r="AC17" s="51" t="s">
        <v>14</v>
      </c>
      <c r="AD17" s="51" t="s">
        <v>15</v>
      </c>
      <c r="AE17" s="51" t="s">
        <v>16</v>
      </c>
      <c r="AF17" s="51" t="s">
        <v>17</v>
      </c>
      <c r="AG17" s="51" t="s">
        <v>18</v>
      </c>
      <c r="AH17" s="51" t="s">
        <v>19</v>
      </c>
      <c r="AJ17" s="85" t="str">
        <f t="shared" si="2"/>
        <v>DOCUMENTO INTERNACIONAL EXPRESSO - 45012OURO501 a 1.000</v>
      </c>
      <c r="AK17" s="50" t="s">
        <v>27</v>
      </c>
      <c r="AL17" s="50" t="s">
        <v>35</v>
      </c>
      <c r="AM17" s="51">
        <v>196.4</v>
      </c>
      <c r="AN17" s="51">
        <v>218.75</v>
      </c>
      <c r="AO17" s="51">
        <v>272.85000000000002</v>
      </c>
      <c r="AP17" s="51">
        <v>285.3</v>
      </c>
      <c r="AQ17" s="51">
        <v>374.85</v>
      </c>
      <c r="AR17" s="51">
        <v>426.20000000000005</v>
      </c>
      <c r="AS17" s="51">
        <v>558.4</v>
      </c>
      <c r="AU17" s="85" t="str">
        <f t="shared" si="3"/>
        <v>PACKET EXPRESS - 33170PRATA301 a 500</v>
      </c>
      <c r="AV17" s="50" t="s">
        <v>21</v>
      </c>
      <c r="AW17" s="50" t="s">
        <v>30</v>
      </c>
      <c r="AX17" s="51" t="s">
        <v>1255</v>
      </c>
      <c r="AZ17" s="85" t="str">
        <f t="shared" si="4"/>
        <v>PACKET STANDARD  - 33162PRATA1001 a 1.500</v>
      </c>
      <c r="BA17" s="50" t="s">
        <v>21</v>
      </c>
      <c r="BB17" s="50" t="s">
        <v>34</v>
      </c>
      <c r="BC17" s="51" t="s">
        <v>1296</v>
      </c>
      <c r="BE17" s="85" t="str">
        <f t="shared" si="5"/>
        <v>PACKET NOVAS FAIXAS - 33227PRATA201 a 500</v>
      </c>
      <c r="BF17" s="50" t="s">
        <v>21</v>
      </c>
      <c r="BG17" s="50" t="s">
        <v>31</v>
      </c>
      <c r="BH17" s="51" t="s">
        <v>1257</v>
      </c>
    </row>
    <row r="18" spans="1:88" x14ac:dyDescent="0.25">
      <c r="A18" s="59" t="s">
        <v>237</v>
      </c>
      <c r="C18" s="85" t="str">
        <f t="shared" si="0"/>
        <v>EXPORTA FÁCIL EXPRESSO - 45110PRATA1.501 a 2.000</v>
      </c>
      <c r="D18" s="50" t="s">
        <v>21</v>
      </c>
      <c r="E18" s="50" t="s">
        <v>38</v>
      </c>
      <c r="F18" s="144" t="s">
        <v>1305</v>
      </c>
      <c r="G18" s="144" t="s">
        <v>1306</v>
      </c>
      <c r="H18" s="144" t="s">
        <v>1307</v>
      </c>
      <c r="I18" s="144" t="s">
        <v>1308</v>
      </c>
      <c r="J18" s="144" t="s">
        <v>1309</v>
      </c>
      <c r="K18" s="144" t="s">
        <v>1310</v>
      </c>
      <c r="L18" s="144" t="s">
        <v>1311</v>
      </c>
      <c r="N18" s="85" t="str">
        <f>'[1]EXP FÁCIL STANDARD'!$A$1&amp;O18&amp;P18</f>
        <v>EXPORTA FÁCIL STANDARD - 45128PRATA1.501 a 2.000</v>
      </c>
      <c r="O18" s="50" t="s">
        <v>21</v>
      </c>
      <c r="P18" s="50" t="s">
        <v>38</v>
      </c>
      <c r="Q18" s="147" t="s">
        <v>1312</v>
      </c>
      <c r="R18" s="147" t="s">
        <v>1313</v>
      </c>
      <c r="S18" s="147" t="s">
        <v>1314</v>
      </c>
      <c r="T18" s="147" t="s">
        <v>1315</v>
      </c>
      <c r="U18" s="147" t="s">
        <v>1316</v>
      </c>
      <c r="V18" s="147" t="s">
        <v>1317</v>
      </c>
      <c r="W18" s="147" t="s">
        <v>1318</v>
      </c>
      <c r="Y18" s="85" t="str">
        <f t="shared" si="1"/>
        <v>EXPORTA FÁCIL ECONÔMICO - 45209PLATINUM0 a 500</v>
      </c>
      <c r="Z18" s="50" t="s">
        <v>33</v>
      </c>
      <c r="AA18" s="50" t="s">
        <v>22</v>
      </c>
      <c r="AB18" s="146" t="s">
        <v>1204</v>
      </c>
      <c r="AC18" s="146" t="s">
        <v>1205</v>
      </c>
      <c r="AD18" s="146" t="s">
        <v>1206</v>
      </c>
      <c r="AE18" s="146" t="s">
        <v>1207</v>
      </c>
      <c r="AF18" s="146" t="s">
        <v>1208</v>
      </c>
      <c r="AG18" s="146" t="s">
        <v>1209</v>
      </c>
      <c r="AH18" s="146" t="s">
        <v>1210</v>
      </c>
      <c r="AJ18" s="85" t="str">
        <f t="shared" si="2"/>
        <v>DOCUMENTO INTERNACIONAL EXPRESSO - 45012OURO1.001 a 1.500</v>
      </c>
      <c r="AK18" s="50" t="s">
        <v>27</v>
      </c>
      <c r="AL18" s="50" t="s">
        <v>39</v>
      </c>
      <c r="AM18" s="51">
        <v>210.60000000000002</v>
      </c>
      <c r="AN18" s="51">
        <v>232.75</v>
      </c>
      <c r="AO18" s="51">
        <v>305.35000000000002</v>
      </c>
      <c r="AP18" s="51">
        <v>317.85000000000002</v>
      </c>
      <c r="AQ18" s="51">
        <v>459.40000000000003</v>
      </c>
      <c r="AR18" s="51">
        <v>510.85</v>
      </c>
      <c r="AS18" s="51">
        <v>678.30000000000007</v>
      </c>
      <c r="AU18" s="85" t="str">
        <f t="shared" si="3"/>
        <v>PACKET EXPRESS - 33170PRATA501 a 1000</v>
      </c>
      <c r="AV18" s="50" t="s">
        <v>21</v>
      </c>
      <c r="AW18" s="50" t="s">
        <v>28</v>
      </c>
      <c r="AX18" s="51" t="s">
        <v>1295</v>
      </c>
      <c r="AZ18" s="85" t="str">
        <f t="shared" si="4"/>
        <v>PACKET STANDARD  - 33162PRATA1.501 a 2.000</v>
      </c>
      <c r="BA18" s="50" t="s">
        <v>21</v>
      </c>
      <c r="BB18" s="50" t="s">
        <v>38</v>
      </c>
      <c r="BC18" s="51" t="s">
        <v>1327</v>
      </c>
      <c r="BE18" s="85" t="str">
        <f t="shared" si="5"/>
        <v>PACKET NOVAS FAIXAS - 33227PRATA501 a 1000</v>
      </c>
      <c r="BF18" s="50" t="s">
        <v>21</v>
      </c>
      <c r="BG18" s="50" t="s">
        <v>28</v>
      </c>
      <c r="BH18" s="51" t="s">
        <v>1297</v>
      </c>
    </row>
    <row r="19" spans="1:88" ht="15.75" x14ac:dyDescent="0.25">
      <c r="A19" s="60">
        <v>5.67E-2</v>
      </c>
      <c r="C19" s="85" t="str">
        <f t="shared" si="0"/>
        <v>EXPORTA FÁCIL EXPRESSO - 45110PRATA2.001 a 2.500</v>
      </c>
      <c r="D19" s="50" t="s">
        <v>21</v>
      </c>
      <c r="E19" s="50" t="s">
        <v>42</v>
      </c>
      <c r="F19" s="144" t="s">
        <v>1336</v>
      </c>
      <c r="G19" s="144" t="s">
        <v>1337</v>
      </c>
      <c r="H19" s="144" t="s">
        <v>1338</v>
      </c>
      <c r="I19" s="144" t="s">
        <v>1339</v>
      </c>
      <c r="J19" s="144" t="s">
        <v>1340</v>
      </c>
      <c r="K19" s="144" t="s">
        <v>1341</v>
      </c>
      <c r="L19" s="144" t="s">
        <v>1342</v>
      </c>
      <c r="N19" s="85" t="str">
        <f>'[1]EXP FÁCIL STANDARD'!$A$1&amp;O19&amp;P19</f>
        <v>EXPORTA FÁCIL STANDARD - 45128PRATA2.001 a 2.500</v>
      </c>
      <c r="O19" s="50" t="s">
        <v>21</v>
      </c>
      <c r="P19" s="50" t="s">
        <v>42</v>
      </c>
      <c r="Q19" s="147" t="s">
        <v>1343</v>
      </c>
      <c r="R19" s="147" t="s">
        <v>1344</v>
      </c>
      <c r="S19" s="147" t="s">
        <v>1345</v>
      </c>
      <c r="T19" s="147" t="s">
        <v>1346</v>
      </c>
      <c r="U19" s="147" t="s">
        <v>1347</v>
      </c>
      <c r="V19" s="147" t="s">
        <v>1348</v>
      </c>
      <c r="W19" s="147" t="s">
        <v>1349</v>
      </c>
      <c r="Y19" s="85" t="str">
        <f t="shared" si="1"/>
        <v>EXPORTA FÁCIL ECONÔMICO - 45209PLATINUM501 a 1000</v>
      </c>
      <c r="Z19" s="50" t="s">
        <v>33</v>
      </c>
      <c r="AA19" s="50" t="s">
        <v>28</v>
      </c>
      <c r="AB19" s="146" t="s">
        <v>1248</v>
      </c>
      <c r="AC19" s="146" t="s">
        <v>1249</v>
      </c>
      <c r="AD19" s="146" t="s">
        <v>1250</v>
      </c>
      <c r="AE19" s="146" t="s">
        <v>1251</v>
      </c>
      <c r="AF19" s="146" t="s">
        <v>1252</v>
      </c>
      <c r="AG19" s="146" t="s">
        <v>1253</v>
      </c>
      <c r="AH19" s="146" t="s">
        <v>1254</v>
      </c>
      <c r="AJ19" s="85" t="str">
        <f t="shared" si="2"/>
        <v>DOCUMENTO INTERNACIONAL EXPRESSO - 45012OURO1.501 a 2.000</v>
      </c>
      <c r="AK19" s="50" t="s">
        <v>27</v>
      </c>
      <c r="AL19" s="50" t="s">
        <v>38</v>
      </c>
      <c r="AM19" s="51">
        <v>222.20000000000002</v>
      </c>
      <c r="AN19" s="51">
        <v>245.10000000000002</v>
      </c>
      <c r="AO19" s="51">
        <v>335</v>
      </c>
      <c r="AP19" s="51">
        <v>347.45000000000005</v>
      </c>
      <c r="AQ19" s="51">
        <v>540.20000000000005</v>
      </c>
      <c r="AR19" s="51">
        <v>591.5</v>
      </c>
      <c r="AS19" s="51">
        <v>794</v>
      </c>
      <c r="AU19" s="85" t="str">
        <f t="shared" si="3"/>
        <v>PACKET EXPRESS - 33170PRATA1001 a 1.500</v>
      </c>
      <c r="AV19" s="50" t="s">
        <v>21</v>
      </c>
      <c r="AW19" s="50" t="s">
        <v>34</v>
      </c>
      <c r="AX19" s="51" t="s">
        <v>1326</v>
      </c>
      <c r="AZ19" s="85" t="str">
        <f t="shared" si="4"/>
        <v>PACKET STANDARD  - 33162PRATA2.001 a 2.500</v>
      </c>
      <c r="BA19" s="50" t="s">
        <v>21</v>
      </c>
      <c r="BB19" s="50" t="s">
        <v>42</v>
      </c>
      <c r="BC19" s="51" t="s">
        <v>1351</v>
      </c>
      <c r="BE19" s="85" t="str">
        <f t="shared" si="5"/>
        <v>PACKET NOVAS FAIXAS - 33227PRATA1001 a 1.500</v>
      </c>
      <c r="BF19" s="50" t="s">
        <v>21</v>
      </c>
      <c r="BG19" s="50" t="s">
        <v>34</v>
      </c>
      <c r="BH19" s="51" t="s">
        <v>1328</v>
      </c>
    </row>
    <row r="20" spans="1:88" x14ac:dyDescent="0.25">
      <c r="C20" s="85" t="str">
        <f t="shared" si="0"/>
        <v>EXPORTA FÁCIL EXPRESSO - 45110PRATA2.501 a 3.000</v>
      </c>
      <c r="D20" s="50" t="s">
        <v>21</v>
      </c>
      <c r="E20" s="50" t="s">
        <v>44</v>
      </c>
      <c r="F20" s="144" t="s">
        <v>1360</v>
      </c>
      <c r="G20" s="144" t="s">
        <v>1361</v>
      </c>
      <c r="H20" s="144" t="s">
        <v>1362</v>
      </c>
      <c r="I20" s="144" t="s">
        <v>1363</v>
      </c>
      <c r="J20" s="144" t="s">
        <v>1364</v>
      </c>
      <c r="K20" s="144" t="s">
        <v>1365</v>
      </c>
      <c r="L20" s="144" t="s">
        <v>1366</v>
      </c>
      <c r="N20" s="85" t="str">
        <f>'[1]EXP FÁCIL STANDARD'!$A$1&amp;O20&amp;P20</f>
        <v>EXPORTA FÁCIL STANDARD - 45128PRATA2.501 a 3.000</v>
      </c>
      <c r="O20" s="50" t="s">
        <v>21</v>
      </c>
      <c r="P20" s="50" t="s">
        <v>44</v>
      </c>
      <c r="Q20" s="147" t="s">
        <v>1367</v>
      </c>
      <c r="R20" s="147" t="s">
        <v>1368</v>
      </c>
      <c r="S20" s="147" t="s">
        <v>1369</v>
      </c>
      <c r="T20" s="147" t="s">
        <v>1370</v>
      </c>
      <c r="U20" s="147" t="s">
        <v>1371</v>
      </c>
      <c r="V20" s="147" t="s">
        <v>1372</v>
      </c>
      <c r="W20" s="147" t="s">
        <v>1373</v>
      </c>
      <c r="Y20" s="85" t="str">
        <f t="shared" si="1"/>
        <v>EXPORTA FÁCIL ECONÔMICO - 45209PLATINUM1001 a 1.500</v>
      </c>
      <c r="Z20" s="50" t="s">
        <v>33</v>
      </c>
      <c r="AA20" s="50" t="s">
        <v>34</v>
      </c>
      <c r="AB20" s="146" t="s">
        <v>1288</v>
      </c>
      <c r="AC20" s="146" t="s">
        <v>1289</v>
      </c>
      <c r="AD20" s="146" t="s">
        <v>1290</v>
      </c>
      <c r="AE20" s="146" t="s">
        <v>1291</v>
      </c>
      <c r="AF20" s="146" t="s">
        <v>1292</v>
      </c>
      <c r="AG20" s="146" t="s">
        <v>1293</v>
      </c>
      <c r="AH20" s="146" t="s">
        <v>1294</v>
      </c>
      <c r="AJ20" s="85" t="str">
        <f t="shared" si="2"/>
        <v>DOCUMENTO INTERNACIONAL EXPRESSO - 45012 Peso (g)</v>
      </c>
      <c r="AK20" s="43"/>
      <c r="AL20" s="43" t="s">
        <v>12</v>
      </c>
      <c r="AM20" s="49" t="s">
        <v>13</v>
      </c>
      <c r="AN20" s="49" t="s">
        <v>14</v>
      </c>
      <c r="AO20" s="49" t="s">
        <v>15</v>
      </c>
      <c r="AP20" s="49" t="s">
        <v>16</v>
      </c>
      <c r="AQ20" s="49" t="s">
        <v>17</v>
      </c>
      <c r="AR20" s="49" t="s">
        <v>18</v>
      </c>
      <c r="AS20" s="49" t="s">
        <v>19</v>
      </c>
      <c r="AU20" s="85" t="str">
        <f t="shared" si="3"/>
        <v>PACKET EXPRESS - 33170PRATA1.501 a 2.000</v>
      </c>
      <c r="AV20" s="50" t="s">
        <v>21</v>
      </c>
      <c r="AW20" s="50" t="s">
        <v>38</v>
      </c>
      <c r="AX20" s="51" t="s">
        <v>1350</v>
      </c>
      <c r="AZ20" s="85" t="str">
        <f t="shared" si="4"/>
        <v>PACKET STANDARD  - 33162PRATA2.501 a 3.000</v>
      </c>
      <c r="BA20" s="50" t="s">
        <v>21</v>
      </c>
      <c r="BB20" s="50" t="s">
        <v>44</v>
      </c>
      <c r="BC20" s="51" t="s">
        <v>1374</v>
      </c>
      <c r="BE20" s="85" t="str">
        <f t="shared" si="5"/>
        <v>PACKET NOVAS FAIXAS - 33227PRATA1.501 a 2.000</v>
      </c>
      <c r="BF20" s="50" t="s">
        <v>21</v>
      </c>
      <c r="BG20" s="50" t="s">
        <v>38</v>
      </c>
      <c r="BH20" s="51" t="s">
        <v>1352</v>
      </c>
    </row>
    <row r="21" spans="1:88" x14ac:dyDescent="0.25">
      <c r="C21" s="85" t="str">
        <f t="shared" si="0"/>
        <v>EXPORTA FÁCIL EXPRESSO - 45110PRATA3.001 a 3.500</v>
      </c>
      <c r="D21" s="50" t="s">
        <v>21</v>
      </c>
      <c r="E21" s="50" t="s">
        <v>46</v>
      </c>
      <c r="F21" s="144" t="s">
        <v>1383</v>
      </c>
      <c r="G21" s="144" t="s">
        <v>1384</v>
      </c>
      <c r="H21" s="144" t="s">
        <v>1385</v>
      </c>
      <c r="I21" s="144" t="s">
        <v>1386</v>
      </c>
      <c r="J21" s="144" t="s">
        <v>1387</v>
      </c>
      <c r="K21" s="144" t="s">
        <v>1388</v>
      </c>
      <c r="L21" s="144" t="s">
        <v>1389</v>
      </c>
      <c r="N21" s="85" t="str">
        <f>'[1]EXP FÁCIL STANDARD'!$A$1&amp;O21&amp;P21</f>
        <v>EXPORTA FÁCIL STANDARD - 45128PRATA3.001 a 3.500</v>
      </c>
      <c r="O21" s="50" t="s">
        <v>21</v>
      </c>
      <c r="P21" s="50" t="s">
        <v>46</v>
      </c>
      <c r="Q21" s="147" t="s">
        <v>1390</v>
      </c>
      <c r="R21" s="147" t="s">
        <v>1391</v>
      </c>
      <c r="S21" s="147" t="s">
        <v>1392</v>
      </c>
      <c r="T21" s="147" t="s">
        <v>1393</v>
      </c>
      <c r="U21" s="147" t="s">
        <v>1394</v>
      </c>
      <c r="V21" s="147" t="s">
        <v>1395</v>
      </c>
      <c r="W21" s="147" t="s">
        <v>1396</v>
      </c>
      <c r="Y21" s="85" t="str">
        <f t="shared" si="1"/>
        <v>EXPORTA FÁCIL ECONÔMICO - 45209PLATINUM1.501 a 2.000</v>
      </c>
      <c r="Z21" s="50" t="s">
        <v>33</v>
      </c>
      <c r="AA21" s="50" t="s">
        <v>38</v>
      </c>
      <c r="AB21" s="146" t="s">
        <v>1319</v>
      </c>
      <c r="AC21" s="146" t="s">
        <v>1320</v>
      </c>
      <c r="AD21" s="146" t="s">
        <v>1321</v>
      </c>
      <c r="AE21" s="146" t="s">
        <v>1322</v>
      </c>
      <c r="AF21" s="146" t="s">
        <v>1323</v>
      </c>
      <c r="AG21" s="146" t="s">
        <v>1324</v>
      </c>
      <c r="AH21" s="146" t="s">
        <v>1325</v>
      </c>
      <c r="AJ21" s="85" t="str">
        <f t="shared" si="2"/>
        <v>DOCUMENTO INTERNACIONAL EXPRESSO - 45012PLATINUM0 a 250</v>
      </c>
      <c r="AK21" s="50" t="s">
        <v>33</v>
      </c>
      <c r="AL21" s="50" t="s">
        <v>23</v>
      </c>
      <c r="AM21" s="51">
        <v>179.05</v>
      </c>
      <c r="AN21" s="51">
        <v>200.15</v>
      </c>
      <c r="AO21" s="51">
        <v>228.3</v>
      </c>
      <c r="AP21" s="51">
        <v>240.8</v>
      </c>
      <c r="AQ21" s="51">
        <v>253.70000000000002</v>
      </c>
      <c r="AR21" s="51">
        <v>305</v>
      </c>
      <c r="AS21" s="51">
        <v>384.8</v>
      </c>
      <c r="AU21" s="85" t="str">
        <f t="shared" si="3"/>
        <v>PACKET EXPRESS - 33170PRATA2.001 a 2.500</v>
      </c>
      <c r="AV21" s="50" t="s">
        <v>21</v>
      </c>
      <c r="AW21" s="50" t="s">
        <v>42</v>
      </c>
      <c r="AX21" s="51" t="s">
        <v>1353</v>
      </c>
      <c r="AZ21" s="85" t="str">
        <f t="shared" si="4"/>
        <v>PACKET STANDARD  - 33162PRATA3.001 a 3.500</v>
      </c>
      <c r="BA21" s="50" t="s">
        <v>21</v>
      </c>
      <c r="BB21" s="50" t="s">
        <v>46</v>
      </c>
      <c r="BC21" s="51" t="s">
        <v>1398</v>
      </c>
      <c r="BE21" s="85" t="str">
        <f t="shared" si="5"/>
        <v>PACKET NOVAS FAIXAS - 33227PRATA2.001 a 2.500</v>
      </c>
      <c r="BF21" s="50" t="s">
        <v>21</v>
      </c>
      <c r="BG21" s="50" t="s">
        <v>42</v>
      </c>
      <c r="BH21" s="51" t="s">
        <v>1375</v>
      </c>
      <c r="BU21" s="92"/>
      <c r="BV21" s="92"/>
      <c r="BW21" s="93"/>
      <c r="BX21" s="93"/>
      <c r="BY21" s="93"/>
    </row>
    <row r="22" spans="1:88" x14ac:dyDescent="0.25">
      <c r="A22" s="61" t="s">
        <v>265</v>
      </c>
      <c r="C22" s="85" t="str">
        <f t="shared" si="0"/>
        <v>EXPORTA FÁCIL EXPRESSO - 45110PRATA3.501 a 4.000</v>
      </c>
      <c r="D22" s="50" t="s">
        <v>21</v>
      </c>
      <c r="E22" s="50" t="s">
        <v>48</v>
      </c>
      <c r="F22" s="144" t="s">
        <v>1407</v>
      </c>
      <c r="G22" s="144" t="s">
        <v>1408</v>
      </c>
      <c r="H22" s="144" t="s">
        <v>1409</v>
      </c>
      <c r="I22" s="144" t="s">
        <v>1410</v>
      </c>
      <c r="J22" s="144" t="s">
        <v>1411</v>
      </c>
      <c r="K22" s="144" t="s">
        <v>1412</v>
      </c>
      <c r="L22" s="144" t="s">
        <v>1413</v>
      </c>
      <c r="N22" s="85" t="str">
        <f>'[1]EXP FÁCIL STANDARD'!$A$1&amp;O22&amp;P22</f>
        <v>EXPORTA FÁCIL STANDARD - 45128PRATA3.501 a 4.000</v>
      </c>
      <c r="O22" s="50" t="s">
        <v>21</v>
      </c>
      <c r="P22" s="50" t="s">
        <v>48</v>
      </c>
      <c r="Q22" s="147" t="s">
        <v>1414</v>
      </c>
      <c r="R22" s="147" t="s">
        <v>1415</v>
      </c>
      <c r="S22" s="147" t="s">
        <v>1416</v>
      </c>
      <c r="T22" s="147" t="s">
        <v>1417</v>
      </c>
      <c r="U22" s="147" t="s">
        <v>1418</v>
      </c>
      <c r="V22" s="147" t="s">
        <v>1419</v>
      </c>
      <c r="W22" s="147" t="s">
        <v>1420</v>
      </c>
      <c r="Y22" s="85" t="str">
        <f t="shared" si="1"/>
        <v>EXPORTA FÁCIL ECONÔMICO - 45209 Peso (g)</v>
      </c>
      <c r="Z22" s="43"/>
      <c r="AA22" s="43" t="s">
        <v>12</v>
      </c>
      <c r="AB22" s="49" t="s">
        <v>13</v>
      </c>
      <c r="AC22" s="49" t="s">
        <v>14</v>
      </c>
      <c r="AD22" s="49" t="s">
        <v>15</v>
      </c>
      <c r="AE22" s="49" t="s">
        <v>16</v>
      </c>
      <c r="AF22" s="49" t="s">
        <v>17</v>
      </c>
      <c r="AG22" s="49" t="s">
        <v>18</v>
      </c>
      <c r="AH22" s="49" t="s">
        <v>19</v>
      </c>
      <c r="AJ22" s="85" t="str">
        <f t="shared" si="2"/>
        <v>DOCUMENTO INTERNACIONAL EXPRESSO - 45012PLATINUM251 a 500</v>
      </c>
      <c r="AK22" s="50" t="s">
        <v>33</v>
      </c>
      <c r="AL22" s="50" t="s">
        <v>29</v>
      </c>
      <c r="AM22" s="51">
        <v>184.8</v>
      </c>
      <c r="AN22" s="51">
        <v>206.25</v>
      </c>
      <c r="AO22" s="51">
        <v>243.25</v>
      </c>
      <c r="AP22" s="51">
        <v>255.75</v>
      </c>
      <c r="AQ22" s="51">
        <v>294.10000000000002</v>
      </c>
      <c r="AR22" s="51">
        <v>345.40000000000003</v>
      </c>
      <c r="AS22" s="51">
        <v>442.8</v>
      </c>
      <c r="AU22" s="85" t="str">
        <f t="shared" si="3"/>
        <v>PACKET EXPRESS - 33170PRATA2.501 a 3.000</v>
      </c>
      <c r="AV22" s="50" t="s">
        <v>21</v>
      </c>
      <c r="AW22" s="50" t="s">
        <v>44</v>
      </c>
      <c r="AX22" s="51" t="s">
        <v>1397</v>
      </c>
      <c r="AZ22" s="85" t="str">
        <f t="shared" si="4"/>
        <v>PACKET STANDARD  - 33162PRATA3.501 a 4.000</v>
      </c>
      <c r="BA22" s="50" t="s">
        <v>21</v>
      </c>
      <c r="BB22" s="50" t="s">
        <v>48</v>
      </c>
      <c r="BC22" s="51" t="s">
        <v>1422</v>
      </c>
      <c r="BE22" s="85" t="str">
        <f t="shared" si="5"/>
        <v>PACKET NOVAS FAIXAS - 33227PRATA2.501 a 3.000</v>
      </c>
      <c r="BF22" s="50" t="s">
        <v>21</v>
      </c>
      <c r="BG22" s="50" t="s">
        <v>44</v>
      </c>
      <c r="BH22" s="51" t="s">
        <v>1399</v>
      </c>
    </row>
    <row r="23" spans="1:88" x14ac:dyDescent="0.25">
      <c r="A23" s="62">
        <v>0.05</v>
      </c>
      <c r="C23" s="85" t="str">
        <f t="shared" si="0"/>
        <v>EXPORTA FÁCIL EXPRESSO - 45110PRATA4.001 a 4.500</v>
      </c>
      <c r="D23" s="50" t="s">
        <v>21</v>
      </c>
      <c r="E23" s="50" t="s">
        <v>50</v>
      </c>
      <c r="F23" s="144" t="s">
        <v>1429</v>
      </c>
      <c r="G23" s="144" t="s">
        <v>1430</v>
      </c>
      <c r="H23" s="144" t="s">
        <v>1431</v>
      </c>
      <c r="I23" s="144" t="s">
        <v>1432</v>
      </c>
      <c r="J23" s="144" t="s">
        <v>1433</v>
      </c>
      <c r="K23" s="144" t="s">
        <v>1434</v>
      </c>
      <c r="L23" s="144" t="s">
        <v>1435</v>
      </c>
      <c r="N23" s="85" t="str">
        <f>'[1]EXP FÁCIL STANDARD'!$A$1&amp;O23&amp;P23</f>
        <v>EXPORTA FÁCIL STANDARD - 45128PRATA4.001 a 4.500</v>
      </c>
      <c r="O23" s="50" t="s">
        <v>21</v>
      </c>
      <c r="P23" s="50" t="s">
        <v>50</v>
      </c>
      <c r="Q23" s="147" t="s">
        <v>1436</v>
      </c>
      <c r="R23" s="147" t="s">
        <v>1437</v>
      </c>
      <c r="S23" s="147" t="s">
        <v>1438</v>
      </c>
      <c r="T23" s="147" t="s">
        <v>1439</v>
      </c>
      <c r="U23" s="147" t="s">
        <v>1440</v>
      </c>
      <c r="V23" s="147" t="s">
        <v>1441</v>
      </c>
      <c r="W23" s="147" t="s">
        <v>1442</v>
      </c>
      <c r="Y23" s="85" t="str">
        <f t="shared" si="1"/>
        <v>EXPORTA FÁCIL ECONÔMICO - 45209DIAMANTE 10 a 500</v>
      </c>
      <c r="Z23" s="50" t="s">
        <v>37</v>
      </c>
      <c r="AA23" s="50" t="s">
        <v>22</v>
      </c>
      <c r="AB23" s="146" t="s">
        <v>1204</v>
      </c>
      <c r="AC23" s="146" t="s">
        <v>1205</v>
      </c>
      <c r="AD23" s="146" t="s">
        <v>1206</v>
      </c>
      <c r="AE23" s="146" t="s">
        <v>1207</v>
      </c>
      <c r="AF23" s="146" t="s">
        <v>1208</v>
      </c>
      <c r="AG23" s="146" t="s">
        <v>1209</v>
      </c>
      <c r="AH23" s="146" t="s">
        <v>1210</v>
      </c>
      <c r="AJ23" s="85" t="str">
        <f t="shared" si="2"/>
        <v>DOCUMENTO INTERNACIONAL EXPRESSO - 45012PLATINUM501 a 1.000</v>
      </c>
      <c r="AK23" s="50" t="s">
        <v>33</v>
      </c>
      <c r="AL23" s="50" t="s">
        <v>35</v>
      </c>
      <c r="AM23" s="51">
        <v>196.4</v>
      </c>
      <c r="AN23" s="51">
        <v>218.75</v>
      </c>
      <c r="AO23" s="51">
        <v>272.85000000000002</v>
      </c>
      <c r="AP23" s="51">
        <v>285.3</v>
      </c>
      <c r="AQ23" s="51">
        <v>374.85</v>
      </c>
      <c r="AR23" s="51">
        <v>426.20000000000005</v>
      </c>
      <c r="AS23" s="51">
        <v>558.4</v>
      </c>
      <c r="AU23" s="85" t="str">
        <f t="shared" si="3"/>
        <v>PACKET EXPRESS - 33170PRATA3.001 a 3.500</v>
      </c>
      <c r="AV23" s="50" t="s">
        <v>21</v>
      </c>
      <c r="AW23" s="50" t="s">
        <v>46</v>
      </c>
      <c r="AX23" s="51" t="s">
        <v>1421</v>
      </c>
      <c r="AZ23" s="85" t="str">
        <f t="shared" si="4"/>
        <v>PACKET STANDARD  - 33162PRATA4.001 a 4.500</v>
      </c>
      <c r="BA23" s="50" t="s">
        <v>21</v>
      </c>
      <c r="BB23" s="50" t="s">
        <v>50</v>
      </c>
      <c r="BC23" s="51" t="s">
        <v>1444</v>
      </c>
      <c r="BE23" s="85" t="str">
        <f t="shared" si="5"/>
        <v>PACKET NOVAS FAIXAS - 33227PRATA3.001 a 3.500</v>
      </c>
      <c r="BF23" s="50" t="s">
        <v>21</v>
      </c>
      <c r="BG23" s="50" t="s">
        <v>46</v>
      </c>
      <c r="BH23" s="51" t="s">
        <v>1423</v>
      </c>
      <c r="CI23" s="92"/>
      <c r="CJ23" s="92"/>
    </row>
    <row r="24" spans="1:88" x14ac:dyDescent="0.25">
      <c r="A24" s="63">
        <v>0.08</v>
      </c>
      <c r="C24" s="85" t="str">
        <f t="shared" si="0"/>
        <v>EXPORTA FÁCIL EXPRESSO - 45110PRATA4.501 a 5.000</v>
      </c>
      <c r="D24" s="50" t="s">
        <v>21</v>
      </c>
      <c r="E24" s="50" t="s">
        <v>52</v>
      </c>
      <c r="F24" s="144" t="s">
        <v>1448</v>
      </c>
      <c r="G24" s="144" t="s">
        <v>1449</v>
      </c>
      <c r="H24" s="144" t="s">
        <v>1450</v>
      </c>
      <c r="I24" s="144" t="s">
        <v>1451</v>
      </c>
      <c r="J24" s="144" t="s">
        <v>1452</v>
      </c>
      <c r="K24" s="144" t="s">
        <v>1453</v>
      </c>
      <c r="L24" s="144" t="s">
        <v>1454</v>
      </c>
      <c r="N24" s="85" t="str">
        <f>'[1]EXP FÁCIL STANDARD'!$A$1&amp;O24&amp;P24</f>
        <v>EXPORTA FÁCIL STANDARD - 45128PRATA4.501 a 5.000</v>
      </c>
      <c r="O24" s="50" t="s">
        <v>21</v>
      </c>
      <c r="P24" s="50" t="s">
        <v>52</v>
      </c>
      <c r="Q24" s="147" t="s">
        <v>1455</v>
      </c>
      <c r="R24" s="147" t="s">
        <v>1456</v>
      </c>
      <c r="S24" s="147" t="s">
        <v>1457</v>
      </c>
      <c r="T24" s="147" t="s">
        <v>1458</v>
      </c>
      <c r="U24" s="147" t="s">
        <v>1459</v>
      </c>
      <c r="V24" s="147" t="s">
        <v>1460</v>
      </c>
      <c r="W24" s="147" t="s">
        <v>1461</v>
      </c>
      <c r="Y24" s="85" t="str">
        <f t="shared" si="1"/>
        <v>EXPORTA FÁCIL ECONÔMICO - 45209DIAMANTE 1501 a 1000</v>
      </c>
      <c r="Z24" s="50" t="s">
        <v>37</v>
      </c>
      <c r="AA24" s="50" t="s">
        <v>28</v>
      </c>
      <c r="AB24" s="146" t="s">
        <v>1248</v>
      </c>
      <c r="AC24" s="146" t="s">
        <v>1249</v>
      </c>
      <c r="AD24" s="146" t="s">
        <v>1250</v>
      </c>
      <c r="AE24" s="146" t="s">
        <v>1251</v>
      </c>
      <c r="AF24" s="146" t="s">
        <v>1252</v>
      </c>
      <c r="AG24" s="146" t="s">
        <v>1253</v>
      </c>
      <c r="AH24" s="146" t="s">
        <v>1254</v>
      </c>
      <c r="AJ24" s="85" t="str">
        <f t="shared" si="2"/>
        <v>DOCUMENTO INTERNACIONAL EXPRESSO - 45012PLATINUM1.001 a 1.500</v>
      </c>
      <c r="AK24" s="50" t="s">
        <v>33</v>
      </c>
      <c r="AL24" s="50" t="s">
        <v>39</v>
      </c>
      <c r="AM24" s="51">
        <v>210.60000000000002</v>
      </c>
      <c r="AN24" s="51">
        <v>232.75</v>
      </c>
      <c r="AO24" s="51">
        <v>305.35000000000002</v>
      </c>
      <c r="AP24" s="51">
        <v>317.85000000000002</v>
      </c>
      <c r="AQ24" s="51">
        <v>459.40000000000003</v>
      </c>
      <c r="AR24" s="51">
        <v>510.85</v>
      </c>
      <c r="AS24" s="51">
        <v>678.30000000000007</v>
      </c>
      <c r="AU24" s="85" t="str">
        <f t="shared" si="3"/>
        <v>PACKET EXPRESS - 33170PRATA3.501 a 4.000</v>
      </c>
      <c r="AV24" s="50" t="s">
        <v>21</v>
      </c>
      <c r="AW24" s="50" t="s">
        <v>48</v>
      </c>
      <c r="AX24" s="51" t="s">
        <v>1443</v>
      </c>
      <c r="AZ24" s="85" t="str">
        <f t="shared" si="4"/>
        <v>PACKET STANDARD  - 33162PRATA4.501 a 5.000</v>
      </c>
      <c r="BA24" s="50" t="s">
        <v>21</v>
      </c>
      <c r="BB24" s="50" t="s">
        <v>52</v>
      </c>
      <c r="BC24" s="51" t="s">
        <v>1463</v>
      </c>
      <c r="BE24" s="85" t="str">
        <f t="shared" si="5"/>
        <v>PACKET NOVAS FAIXAS - 33227PRATA3.501 a 4.000</v>
      </c>
      <c r="BF24" s="50" t="s">
        <v>21</v>
      </c>
      <c r="BG24" s="50" t="s">
        <v>48</v>
      </c>
      <c r="BH24" s="51" t="s">
        <v>1445</v>
      </c>
    </row>
    <row r="25" spans="1:88" x14ac:dyDescent="0.25">
      <c r="A25" s="63">
        <v>0.12</v>
      </c>
      <c r="C25" s="85" t="str">
        <f t="shared" si="0"/>
        <v>EXPORTA FÁCIL EXPRESSO - 45110PRATA1/2 Kg Adicional</v>
      </c>
      <c r="D25" s="50" t="s">
        <v>21</v>
      </c>
      <c r="E25" s="50" t="s">
        <v>54</v>
      </c>
      <c r="F25" s="144" t="s">
        <v>1272</v>
      </c>
      <c r="G25" s="144" t="s">
        <v>1467</v>
      </c>
      <c r="H25" s="144" t="s">
        <v>1468</v>
      </c>
      <c r="I25" s="144" t="s">
        <v>1469</v>
      </c>
      <c r="J25" s="144" t="s">
        <v>1227</v>
      </c>
      <c r="K25" s="144" t="s">
        <v>1470</v>
      </c>
      <c r="L25" s="144" t="s">
        <v>1471</v>
      </c>
      <c r="N25" s="85" t="str">
        <f>'[1]EXP FÁCIL STANDARD'!$A$1&amp;O25&amp;P25</f>
        <v>EXPORTA FÁCIL STANDARD - 45128PRATA1/2 Kg Adicional</v>
      </c>
      <c r="O25" s="50" t="s">
        <v>21</v>
      </c>
      <c r="P25" s="50" t="s">
        <v>54</v>
      </c>
      <c r="Q25" s="147" t="s">
        <v>1472</v>
      </c>
      <c r="R25" s="147" t="s">
        <v>1473</v>
      </c>
      <c r="S25" s="147" t="s">
        <v>1474</v>
      </c>
      <c r="T25" s="147" t="s">
        <v>1475</v>
      </c>
      <c r="U25" s="147" t="s">
        <v>1468</v>
      </c>
      <c r="V25" s="147" t="s">
        <v>1476</v>
      </c>
      <c r="W25" s="147" t="s">
        <v>1477</v>
      </c>
      <c r="Y25" s="85" t="str">
        <f t="shared" si="1"/>
        <v>EXPORTA FÁCIL ECONÔMICO - 45209DIAMANTE 11001 a 1.500</v>
      </c>
      <c r="Z25" s="50" t="s">
        <v>37</v>
      </c>
      <c r="AA25" s="50" t="s">
        <v>34</v>
      </c>
      <c r="AB25" s="146" t="s">
        <v>1288</v>
      </c>
      <c r="AC25" s="146" t="s">
        <v>1289</v>
      </c>
      <c r="AD25" s="146" t="s">
        <v>1290</v>
      </c>
      <c r="AE25" s="146" t="s">
        <v>1291</v>
      </c>
      <c r="AF25" s="146" t="s">
        <v>1292</v>
      </c>
      <c r="AG25" s="146" t="s">
        <v>1293</v>
      </c>
      <c r="AH25" s="146" t="s">
        <v>1294</v>
      </c>
      <c r="AJ25" s="85" t="str">
        <f t="shared" si="2"/>
        <v>DOCUMENTO INTERNACIONAL EXPRESSO - 45012PLATINUM1.501 a 2.000</v>
      </c>
      <c r="AK25" s="50" t="s">
        <v>33</v>
      </c>
      <c r="AL25" s="50" t="s">
        <v>38</v>
      </c>
      <c r="AM25" s="51">
        <v>222.20000000000002</v>
      </c>
      <c r="AN25" s="51">
        <v>245.10000000000002</v>
      </c>
      <c r="AO25" s="51">
        <v>335</v>
      </c>
      <c r="AP25" s="51">
        <v>347.45000000000005</v>
      </c>
      <c r="AQ25" s="51">
        <v>540.20000000000005</v>
      </c>
      <c r="AR25" s="51">
        <v>591.5</v>
      </c>
      <c r="AS25" s="51">
        <v>794</v>
      </c>
      <c r="AU25" s="85" t="str">
        <f t="shared" si="3"/>
        <v>PACKET EXPRESS - 33170PRATA4.001 a 4.500</v>
      </c>
      <c r="AV25" s="50" t="s">
        <v>21</v>
      </c>
      <c r="AW25" s="50" t="s">
        <v>50</v>
      </c>
      <c r="AX25" s="51" t="s">
        <v>1462</v>
      </c>
      <c r="AZ25" s="85" t="str">
        <f t="shared" si="4"/>
        <v>PACKET STANDARD  - 33162PRATA1/2 Kg Adicional</v>
      </c>
      <c r="BA25" s="50" t="s">
        <v>21</v>
      </c>
      <c r="BB25" s="50" t="s">
        <v>54</v>
      </c>
      <c r="BC25" s="51" t="s">
        <v>1479</v>
      </c>
      <c r="BE25" s="85" t="str">
        <f t="shared" si="5"/>
        <v>PACKET NOVAS FAIXAS - 33227PRATA4.001 a 4.500</v>
      </c>
      <c r="BF25" s="50" t="s">
        <v>21</v>
      </c>
      <c r="BG25" s="50" t="s">
        <v>50</v>
      </c>
      <c r="BH25" s="51" t="s">
        <v>1464</v>
      </c>
    </row>
    <row r="26" spans="1:88" s="92" customFormat="1" x14ac:dyDescent="0.25">
      <c r="A26" s="63">
        <v>0.15</v>
      </c>
      <c r="B26" s="47"/>
      <c r="C26" s="85" t="str">
        <f t="shared" si="0"/>
        <v>EXPORTA FÁCIL EXPRESSO - 45110 Peso (g)</v>
      </c>
      <c r="D26" s="43"/>
      <c r="E26" s="43" t="s">
        <v>12</v>
      </c>
      <c r="F26" s="49" t="s">
        <v>13</v>
      </c>
      <c r="G26" s="49" t="s">
        <v>14</v>
      </c>
      <c r="H26" s="49" t="s">
        <v>15</v>
      </c>
      <c r="I26" s="49" t="s">
        <v>16</v>
      </c>
      <c r="J26" s="49" t="s">
        <v>17</v>
      </c>
      <c r="K26" s="49" t="s">
        <v>18</v>
      </c>
      <c r="L26" s="49" t="s">
        <v>19</v>
      </c>
      <c r="M26" s="52"/>
      <c r="N26" s="85" t="str">
        <f>'[1]EXP FÁCIL STANDARD'!$A$1&amp;O26&amp;P26</f>
        <v>EXPORTA FÁCIL STANDARD - 45128 Peso (g)</v>
      </c>
      <c r="O26" s="43"/>
      <c r="P26" s="43" t="s">
        <v>12</v>
      </c>
      <c r="Q26" s="145" t="s">
        <v>13</v>
      </c>
      <c r="R26" s="145" t="s">
        <v>14</v>
      </c>
      <c r="S26" s="145" t="s">
        <v>15</v>
      </c>
      <c r="T26" s="145" t="s">
        <v>16</v>
      </c>
      <c r="U26" s="145" t="s">
        <v>17</v>
      </c>
      <c r="V26" s="145" t="s">
        <v>18</v>
      </c>
      <c r="W26" s="145" t="s">
        <v>19</v>
      </c>
      <c r="X26" s="47"/>
      <c r="Y26" s="85" t="str">
        <f t="shared" si="1"/>
        <v>EXPORTA FÁCIL ECONÔMICO - 45209DIAMANTE 11.501 a 2.000</v>
      </c>
      <c r="Z26" s="50" t="s">
        <v>37</v>
      </c>
      <c r="AA26" s="50" t="s">
        <v>38</v>
      </c>
      <c r="AB26" s="146" t="s">
        <v>1319</v>
      </c>
      <c r="AC26" s="146" t="s">
        <v>1320</v>
      </c>
      <c r="AD26" s="146" t="s">
        <v>1321</v>
      </c>
      <c r="AE26" s="146" t="s">
        <v>1322</v>
      </c>
      <c r="AF26" s="146" t="s">
        <v>1323</v>
      </c>
      <c r="AG26" s="146" t="s">
        <v>1324</v>
      </c>
      <c r="AH26" s="146" t="s">
        <v>1325</v>
      </c>
      <c r="AI26" s="47"/>
      <c r="AJ26" s="85" t="str">
        <f t="shared" si="2"/>
        <v>DOCUMENTO INTERNACIONAL EXPRESSO - 45012 Peso (g)</v>
      </c>
      <c r="AK26" s="43"/>
      <c r="AL26" s="43" t="s">
        <v>12</v>
      </c>
      <c r="AM26" s="49" t="s">
        <v>13</v>
      </c>
      <c r="AN26" s="49" t="s">
        <v>14</v>
      </c>
      <c r="AO26" s="49" t="s">
        <v>15</v>
      </c>
      <c r="AP26" s="49" t="s">
        <v>16</v>
      </c>
      <c r="AQ26" s="49" t="s">
        <v>17</v>
      </c>
      <c r="AR26" s="49" t="s">
        <v>18</v>
      </c>
      <c r="AS26" s="49" t="s">
        <v>19</v>
      </c>
      <c r="AT26" s="47"/>
      <c r="AU26" s="85" t="str">
        <f t="shared" si="3"/>
        <v>PACKET EXPRESS - 33170PRATA4.501 a 5.000</v>
      </c>
      <c r="AV26" s="50" t="s">
        <v>21</v>
      </c>
      <c r="AW26" s="50" t="s">
        <v>52</v>
      </c>
      <c r="AX26" s="51" t="s">
        <v>1478</v>
      </c>
      <c r="AY26" s="47"/>
      <c r="AZ26" s="85" t="str">
        <f t="shared" si="4"/>
        <v>PACKET STANDARD  - 33162 Peso (g)</v>
      </c>
      <c r="BA26" s="43"/>
      <c r="BB26" s="43" t="s">
        <v>12</v>
      </c>
      <c r="BC26" s="49" t="s">
        <v>20</v>
      </c>
      <c r="BD26" s="47"/>
      <c r="BE26" s="85" t="str">
        <f t="shared" si="5"/>
        <v>PACKET NOVAS FAIXAS - 33227PRATA4.501 a 5.000</v>
      </c>
      <c r="BF26" s="50" t="s">
        <v>21</v>
      </c>
      <c r="BG26" s="50" t="s">
        <v>52</v>
      </c>
      <c r="BH26" s="51" t="s">
        <v>1480</v>
      </c>
      <c r="BI26" s="47"/>
      <c r="BJ26" s="89"/>
      <c r="BM26" s="93"/>
      <c r="BN26" s="93"/>
      <c r="BO26" s="93"/>
      <c r="BP26" s="93"/>
      <c r="BQ26" s="93"/>
      <c r="BR26" s="47"/>
      <c r="BS26" s="89"/>
      <c r="BT26" s="89"/>
      <c r="BW26" s="93"/>
      <c r="BX26" s="93"/>
      <c r="BY26" s="93"/>
      <c r="CA26" s="89"/>
      <c r="CB26" s="89"/>
      <c r="CC26" s="89"/>
      <c r="CD26" s="89"/>
      <c r="CE26" s="89"/>
      <c r="CF26" s="89"/>
      <c r="CI26" s="89"/>
      <c r="CJ26" s="89"/>
    </row>
    <row r="27" spans="1:88" x14ac:dyDescent="0.25">
      <c r="C27" s="85" t="str">
        <f t="shared" si="0"/>
        <v>EXPORTA FÁCIL EXPRESSO - 45110OURO0 a 500</v>
      </c>
      <c r="D27" s="50" t="s">
        <v>27</v>
      </c>
      <c r="E27" s="50" t="s">
        <v>22</v>
      </c>
      <c r="F27" s="144" t="s">
        <v>1190</v>
      </c>
      <c r="G27" s="144" t="s">
        <v>1191</v>
      </c>
      <c r="H27" s="144" t="s">
        <v>1192</v>
      </c>
      <c r="I27" s="144" t="s">
        <v>1193</v>
      </c>
      <c r="J27" s="144" t="s">
        <v>1194</v>
      </c>
      <c r="K27" s="144" t="s">
        <v>1195</v>
      </c>
      <c r="L27" s="144" t="s">
        <v>1196</v>
      </c>
      <c r="N27" s="85" t="str">
        <f>'[1]EXP FÁCIL STANDARD'!$A$1&amp;O27&amp;P27</f>
        <v>EXPORTA FÁCIL STANDARD - 45128OURO0 a 500</v>
      </c>
      <c r="O27" s="50" t="s">
        <v>27</v>
      </c>
      <c r="P27" s="50" t="s">
        <v>22</v>
      </c>
      <c r="Q27" s="147" t="s">
        <v>1197</v>
      </c>
      <c r="R27" s="147" t="s">
        <v>1198</v>
      </c>
      <c r="S27" s="147" t="s">
        <v>1199</v>
      </c>
      <c r="T27" s="147" t="s">
        <v>1200</v>
      </c>
      <c r="U27" s="147" t="s">
        <v>1201</v>
      </c>
      <c r="V27" s="147" t="s">
        <v>1202</v>
      </c>
      <c r="W27" s="147" t="s">
        <v>1203</v>
      </c>
      <c r="Y27" s="85" t="str">
        <f t="shared" si="1"/>
        <v>EXPORTA FÁCIL ECONÔMICO - 45209 Peso (g)</v>
      </c>
      <c r="Z27" s="43"/>
      <c r="AA27" s="43" t="s">
        <v>12</v>
      </c>
      <c r="AB27" s="49" t="s">
        <v>13</v>
      </c>
      <c r="AC27" s="49" t="s">
        <v>14</v>
      </c>
      <c r="AD27" s="49" t="s">
        <v>15</v>
      </c>
      <c r="AE27" s="49" t="s">
        <v>16</v>
      </c>
      <c r="AF27" s="49" t="s">
        <v>17</v>
      </c>
      <c r="AG27" s="49" t="s">
        <v>18</v>
      </c>
      <c r="AH27" s="49" t="s">
        <v>19</v>
      </c>
      <c r="AJ27" s="85" t="str">
        <f t="shared" si="2"/>
        <v>DOCUMENTO INTERNACIONAL EXPRESSO - 45012DIAMANTE 10 a 250</v>
      </c>
      <c r="AK27" s="50" t="s">
        <v>37</v>
      </c>
      <c r="AL27" s="50" t="s">
        <v>23</v>
      </c>
      <c r="AM27" s="51">
        <v>179.05</v>
      </c>
      <c r="AN27" s="51">
        <v>200.15</v>
      </c>
      <c r="AO27" s="51">
        <v>228.3</v>
      </c>
      <c r="AP27" s="51">
        <v>240.8</v>
      </c>
      <c r="AQ27" s="51">
        <v>253.70000000000002</v>
      </c>
      <c r="AR27" s="51">
        <v>305</v>
      </c>
      <c r="AS27" s="51">
        <v>384.8</v>
      </c>
      <c r="AU27" s="85" t="str">
        <f t="shared" si="3"/>
        <v>PACKET EXPRESS - 33170PRATA1/2 Kg Adicional</v>
      </c>
      <c r="AV27" s="50" t="s">
        <v>21</v>
      </c>
      <c r="AW27" s="50" t="s">
        <v>54</v>
      </c>
      <c r="AX27" s="51" t="s">
        <v>1483</v>
      </c>
      <c r="AZ27" s="85" t="str">
        <f t="shared" si="4"/>
        <v>PACKET STANDARD  - 33162OURO0 a 500</v>
      </c>
      <c r="BA27" s="50" t="s">
        <v>27</v>
      </c>
      <c r="BB27" s="50" t="s">
        <v>22</v>
      </c>
      <c r="BC27" s="51" t="s">
        <v>1212</v>
      </c>
      <c r="BE27" s="85" t="str">
        <f t="shared" si="5"/>
        <v>PACKET NOVAS FAIXAS - 33227PRATA1/2 Kg Adicional</v>
      </c>
      <c r="BF27" s="50" t="s">
        <v>21</v>
      </c>
      <c r="BG27" s="50" t="s">
        <v>54</v>
      </c>
      <c r="BH27" s="51" t="s">
        <v>1484</v>
      </c>
      <c r="CA27" s="92"/>
      <c r="CB27" s="92"/>
      <c r="CC27" s="92"/>
      <c r="CD27" s="92"/>
      <c r="CE27" s="92"/>
      <c r="CF27" s="92"/>
    </row>
    <row r="28" spans="1:88" x14ac:dyDescent="0.25">
      <c r="C28" s="85" t="str">
        <f t="shared" si="0"/>
        <v>EXPORTA FÁCIL EXPRESSO - 45110OURO501 a 1000</v>
      </c>
      <c r="D28" s="50" t="s">
        <v>27</v>
      </c>
      <c r="E28" s="50" t="s">
        <v>28</v>
      </c>
      <c r="F28" s="144" t="s">
        <v>1234</v>
      </c>
      <c r="G28" s="144" t="s">
        <v>1235</v>
      </c>
      <c r="H28" s="144" t="s">
        <v>1236</v>
      </c>
      <c r="I28" s="144" t="s">
        <v>1237</v>
      </c>
      <c r="J28" s="144" t="s">
        <v>1238</v>
      </c>
      <c r="K28" s="144" t="s">
        <v>1239</v>
      </c>
      <c r="L28" s="144" t="s">
        <v>1240</v>
      </c>
      <c r="N28" s="85" t="str">
        <f>'[1]EXP FÁCIL STANDARD'!$A$1&amp;O28&amp;P28</f>
        <v>EXPORTA FÁCIL STANDARD - 45128OURO501 a 1000</v>
      </c>
      <c r="O28" s="50" t="s">
        <v>27</v>
      </c>
      <c r="P28" s="50" t="s">
        <v>28</v>
      </c>
      <c r="Q28" s="147" t="s">
        <v>1241</v>
      </c>
      <c r="R28" s="147" t="s">
        <v>1242</v>
      </c>
      <c r="S28" s="147" t="s">
        <v>1243</v>
      </c>
      <c r="T28" s="147" t="s">
        <v>1244</v>
      </c>
      <c r="U28" s="147" t="s">
        <v>1245</v>
      </c>
      <c r="V28" s="147" t="s">
        <v>1246</v>
      </c>
      <c r="W28" s="147" t="s">
        <v>1247</v>
      </c>
      <c r="Y28" s="85" t="str">
        <f t="shared" si="1"/>
        <v>EXPORTA FÁCIL ECONÔMICO - 45209DIAMANTE 20 a 500</v>
      </c>
      <c r="Z28" s="50" t="s">
        <v>41</v>
      </c>
      <c r="AA28" s="50" t="s">
        <v>22</v>
      </c>
      <c r="AB28" s="146" t="s">
        <v>1204</v>
      </c>
      <c r="AC28" s="146" t="s">
        <v>1205</v>
      </c>
      <c r="AD28" s="146" t="s">
        <v>1206</v>
      </c>
      <c r="AE28" s="146" t="s">
        <v>1207</v>
      </c>
      <c r="AF28" s="146" t="s">
        <v>1208</v>
      </c>
      <c r="AG28" s="146" t="s">
        <v>1209</v>
      </c>
      <c r="AH28" s="146" t="s">
        <v>1210</v>
      </c>
      <c r="AJ28" s="85" t="str">
        <f t="shared" si="2"/>
        <v>DOCUMENTO INTERNACIONAL EXPRESSO - 45012DIAMANTE 1251 a 500</v>
      </c>
      <c r="AK28" s="50" t="s">
        <v>37</v>
      </c>
      <c r="AL28" s="50" t="s">
        <v>29</v>
      </c>
      <c r="AM28" s="51">
        <v>184.8</v>
      </c>
      <c r="AN28" s="51">
        <v>206.25</v>
      </c>
      <c r="AO28" s="51">
        <v>243.25</v>
      </c>
      <c r="AP28" s="51">
        <v>255.75</v>
      </c>
      <c r="AQ28" s="51">
        <v>294.10000000000002</v>
      </c>
      <c r="AR28" s="51">
        <v>345.40000000000003</v>
      </c>
      <c r="AS28" s="51">
        <v>442.8</v>
      </c>
      <c r="AU28" s="85" t="str">
        <f t="shared" si="3"/>
        <v>PACKET EXPRESS - 33170 Peso (g)</v>
      </c>
      <c r="AV28" s="43"/>
      <c r="AW28" s="43" t="s">
        <v>12</v>
      </c>
      <c r="AX28" s="49" t="s">
        <v>20</v>
      </c>
      <c r="AZ28" s="85" t="str">
        <f t="shared" si="4"/>
        <v>PACKET STANDARD  - 33162OURO501 a 1000</v>
      </c>
      <c r="BA28" s="50" t="s">
        <v>27</v>
      </c>
      <c r="BB28" s="50" t="s">
        <v>28</v>
      </c>
      <c r="BC28" s="51" t="s">
        <v>1256</v>
      </c>
      <c r="BE28" s="85" t="str">
        <f t="shared" si="5"/>
        <v>PACKET NOVAS FAIXAS - 33227 Peso (g)</v>
      </c>
      <c r="BF28" s="43"/>
      <c r="BG28" s="43" t="s">
        <v>12</v>
      </c>
      <c r="BH28" s="49" t="s">
        <v>20</v>
      </c>
    </row>
    <row r="29" spans="1:88" x14ac:dyDescent="0.25">
      <c r="A29" s="59" t="s">
        <v>308</v>
      </c>
      <c r="C29" s="85" t="str">
        <f t="shared" si="0"/>
        <v>EXPORTA FÁCIL EXPRESSO - 45110OURO1001 a 1.500</v>
      </c>
      <c r="D29" s="50" t="s">
        <v>27</v>
      </c>
      <c r="E29" s="50" t="s">
        <v>34</v>
      </c>
      <c r="F29" s="144" t="s">
        <v>1274</v>
      </c>
      <c r="G29" s="144" t="s">
        <v>1275</v>
      </c>
      <c r="H29" s="144" t="s">
        <v>1276</v>
      </c>
      <c r="I29" s="144" t="s">
        <v>1277</v>
      </c>
      <c r="J29" s="144" t="s">
        <v>1278</v>
      </c>
      <c r="K29" s="144" t="s">
        <v>1279</v>
      </c>
      <c r="L29" s="144" t="s">
        <v>1280</v>
      </c>
      <c r="N29" s="85" t="str">
        <f>'[1]EXP FÁCIL STANDARD'!$A$1&amp;O29&amp;P29</f>
        <v>EXPORTA FÁCIL STANDARD - 45128OURO1001 a 1.500</v>
      </c>
      <c r="O29" s="50" t="s">
        <v>27</v>
      </c>
      <c r="P29" s="50" t="s">
        <v>34</v>
      </c>
      <c r="Q29" s="147" t="s">
        <v>1281</v>
      </c>
      <c r="R29" s="147" t="s">
        <v>1282</v>
      </c>
      <c r="S29" s="147" t="s">
        <v>1283</v>
      </c>
      <c r="T29" s="147" t="s">
        <v>1284</v>
      </c>
      <c r="U29" s="147" t="s">
        <v>1285</v>
      </c>
      <c r="V29" s="147" t="s">
        <v>1286</v>
      </c>
      <c r="W29" s="147" t="s">
        <v>1287</v>
      </c>
      <c r="Y29" s="85" t="str">
        <f t="shared" si="1"/>
        <v>EXPORTA FÁCIL ECONÔMICO - 45209DIAMANTE 2501 a 1000</v>
      </c>
      <c r="Z29" s="50" t="s">
        <v>41</v>
      </c>
      <c r="AA29" s="50" t="s">
        <v>28</v>
      </c>
      <c r="AB29" s="146" t="s">
        <v>1248</v>
      </c>
      <c r="AC29" s="146" t="s">
        <v>1249</v>
      </c>
      <c r="AD29" s="146" t="s">
        <v>1250</v>
      </c>
      <c r="AE29" s="146" t="s">
        <v>1251</v>
      </c>
      <c r="AF29" s="146" t="s">
        <v>1252</v>
      </c>
      <c r="AG29" s="146" t="s">
        <v>1253</v>
      </c>
      <c r="AH29" s="146" t="s">
        <v>1254</v>
      </c>
      <c r="AJ29" s="85" t="str">
        <f t="shared" si="2"/>
        <v>DOCUMENTO INTERNACIONAL EXPRESSO - 45012DIAMANTE 1501 a 1.000</v>
      </c>
      <c r="AK29" s="50" t="s">
        <v>37</v>
      </c>
      <c r="AL29" s="50" t="s">
        <v>35</v>
      </c>
      <c r="AM29" s="51">
        <v>196.4</v>
      </c>
      <c r="AN29" s="51">
        <v>218.75</v>
      </c>
      <c r="AO29" s="51">
        <v>272.85000000000002</v>
      </c>
      <c r="AP29" s="51">
        <v>285.3</v>
      </c>
      <c r="AQ29" s="51">
        <v>374.85</v>
      </c>
      <c r="AR29" s="51">
        <v>426.20000000000005</v>
      </c>
      <c r="AS29" s="51">
        <v>558.4</v>
      </c>
      <c r="AU29" s="85" t="str">
        <f t="shared" si="3"/>
        <v>PACKET EXPRESS - 33170OURO0 a 300</v>
      </c>
      <c r="AV29" s="50" t="s">
        <v>27</v>
      </c>
      <c r="AW29" s="50" t="s">
        <v>24</v>
      </c>
      <c r="AX29" s="51" t="s">
        <v>1211</v>
      </c>
      <c r="AZ29" s="85" t="str">
        <f t="shared" si="4"/>
        <v>PACKET STANDARD  - 33162OURO1001 a 1.500</v>
      </c>
      <c r="BA29" s="50" t="s">
        <v>27</v>
      </c>
      <c r="BB29" s="50" t="s">
        <v>34</v>
      </c>
      <c r="BC29" s="51" t="s">
        <v>1296</v>
      </c>
      <c r="BE29" s="85" t="str">
        <f t="shared" si="5"/>
        <v>PACKET NOVAS FAIXAS - 33227OURO0 a 200</v>
      </c>
      <c r="BF29" s="50" t="s">
        <v>27</v>
      </c>
      <c r="BG29" s="50" t="s">
        <v>25</v>
      </c>
      <c r="BH29" s="51" t="s">
        <v>1213</v>
      </c>
    </row>
    <row r="30" spans="1:88" x14ac:dyDescent="0.25">
      <c r="A30" s="68">
        <v>0.15</v>
      </c>
      <c r="C30" s="85" t="str">
        <f t="shared" si="0"/>
        <v>EXPORTA FÁCIL EXPRESSO - 45110OURO1.501 a 2.000</v>
      </c>
      <c r="D30" s="50" t="s">
        <v>27</v>
      </c>
      <c r="E30" s="50" t="s">
        <v>38</v>
      </c>
      <c r="F30" s="144" t="s">
        <v>1305</v>
      </c>
      <c r="G30" s="144" t="s">
        <v>1306</v>
      </c>
      <c r="H30" s="144" t="s">
        <v>1307</v>
      </c>
      <c r="I30" s="144" t="s">
        <v>1308</v>
      </c>
      <c r="J30" s="144" t="s">
        <v>1309</v>
      </c>
      <c r="K30" s="144" t="s">
        <v>1310</v>
      </c>
      <c r="L30" s="144" t="s">
        <v>1311</v>
      </c>
      <c r="N30" s="85" t="str">
        <f>'[1]EXP FÁCIL STANDARD'!$A$1&amp;O30&amp;P30</f>
        <v>EXPORTA FÁCIL STANDARD - 45128OURO1.501 a 2.000</v>
      </c>
      <c r="O30" s="50" t="s">
        <v>27</v>
      </c>
      <c r="P30" s="50" t="s">
        <v>38</v>
      </c>
      <c r="Q30" s="147" t="s">
        <v>1312</v>
      </c>
      <c r="R30" s="147" t="s">
        <v>1313</v>
      </c>
      <c r="S30" s="147" t="s">
        <v>1314</v>
      </c>
      <c r="T30" s="147" t="s">
        <v>1315</v>
      </c>
      <c r="U30" s="147" t="s">
        <v>1316</v>
      </c>
      <c r="V30" s="147" t="s">
        <v>1317</v>
      </c>
      <c r="W30" s="147" t="s">
        <v>1318</v>
      </c>
      <c r="Y30" s="85" t="str">
        <f t="shared" si="1"/>
        <v>EXPORTA FÁCIL ECONÔMICO - 45209DIAMANTE 21001 a 1.500</v>
      </c>
      <c r="Z30" s="50" t="s">
        <v>41</v>
      </c>
      <c r="AA30" s="50" t="s">
        <v>34</v>
      </c>
      <c r="AB30" s="146" t="s">
        <v>1288</v>
      </c>
      <c r="AC30" s="146" t="s">
        <v>1289</v>
      </c>
      <c r="AD30" s="146" t="s">
        <v>1290</v>
      </c>
      <c r="AE30" s="146" t="s">
        <v>1291</v>
      </c>
      <c r="AF30" s="146" t="s">
        <v>1292</v>
      </c>
      <c r="AG30" s="146" t="s">
        <v>1293</v>
      </c>
      <c r="AH30" s="146" t="s">
        <v>1294</v>
      </c>
      <c r="AJ30" s="85" t="str">
        <f t="shared" si="2"/>
        <v>DOCUMENTO INTERNACIONAL EXPRESSO - 45012DIAMANTE 11.001 a 1.500</v>
      </c>
      <c r="AK30" s="50" t="s">
        <v>37</v>
      </c>
      <c r="AL30" s="50" t="s">
        <v>39</v>
      </c>
      <c r="AM30" s="51">
        <v>210.60000000000002</v>
      </c>
      <c r="AN30" s="51">
        <v>232.75</v>
      </c>
      <c r="AO30" s="51">
        <v>305.35000000000002</v>
      </c>
      <c r="AP30" s="51">
        <v>317.85000000000002</v>
      </c>
      <c r="AQ30" s="51">
        <v>459.40000000000003</v>
      </c>
      <c r="AR30" s="51">
        <v>510.85</v>
      </c>
      <c r="AS30" s="51">
        <v>678.30000000000007</v>
      </c>
      <c r="AU30" s="85" t="str">
        <f t="shared" si="3"/>
        <v>PACKET EXPRESS - 33170OURO301 a 500</v>
      </c>
      <c r="AV30" s="50" t="s">
        <v>27</v>
      </c>
      <c r="AW30" s="50" t="s">
        <v>30</v>
      </c>
      <c r="AX30" s="51" t="s">
        <v>1255</v>
      </c>
      <c r="AZ30" s="85" t="str">
        <f t="shared" si="4"/>
        <v>PACKET STANDARD  - 33162OURO1.501 a 2.000</v>
      </c>
      <c r="BA30" s="50" t="s">
        <v>27</v>
      </c>
      <c r="BB30" s="50" t="s">
        <v>38</v>
      </c>
      <c r="BC30" s="51" t="s">
        <v>1327</v>
      </c>
      <c r="BE30" s="85" t="str">
        <f t="shared" si="5"/>
        <v>PACKET NOVAS FAIXAS - 33227OURO201 a 500</v>
      </c>
      <c r="BF30" s="50" t="s">
        <v>27</v>
      </c>
      <c r="BG30" s="50" t="s">
        <v>31</v>
      </c>
      <c r="BH30" s="51" t="s">
        <v>1257</v>
      </c>
    </row>
    <row r="31" spans="1:88" x14ac:dyDescent="0.25">
      <c r="A31" s="68">
        <v>0.16</v>
      </c>
      <c r="C31" s="85" t="str">
        <f t="shared" si="0"/>
        <v>EXPORTA FÁCIL EXPRESSO - 45110OURO2.001 a 2.500</v>
      </c>
      <c r="D31" s="50" t="s">
        <v>27</v>
      </c>
      <c r="E31" s="50" t="s">
        <v>42</v>
      </c>
      <c r="F31" s="144" t="s">
        <v>1336</v>
      </c>
      <c r="G31" s="144" t="s">
        <v>1337</v>
      </c>
      <c r="H31" s="144" t="s">
        <v>1338</v>
      </c>
      <c r="I31" s="144" t="s">
        <v>1339</v>
      </c>
      <c r="J31" s="144" t="s">
        <v>1340</v>
      </c>
      <c r="K31" s="144" t="s">
        <v>1341</v>
      </c>
      <c r="L31" s="144" t="s">
        <v>1342</v>
      </c>
      <c r="N31" s="85" t="str">
        <f>'[1]EXP FÁCIL STANDARD'!$A$1&amp;O31&amp;P31</f>
        <v>EXPORTA FÁCIL STANDARD - 45128OURO2.001 a 2.500</v>
      </c>
      <c r="O31" s="50" t="s">
        <v>27</v>
      </c>
      <c r="P31" s="50" t="s">
        <v>42</v>
      </c>
      <c r="Q31" s="147" t="s">
        <v>1343</v>
      </c>
      <c r="R31" s="147" t="s">
        <v>1344</v>
      </c>
      <c r="S31" s="147" t="s">
        <v>1345</v>
      </c>
      <c r="T31" s="147" t="s">
        <v>1346</v>
      </c>
      <c r="U31" s="147" t="s">
        <v>1347</v>
      </c>
      <c r="V31" s="147" t="s">
        <v>1348</v>
      </c>
      <c r="W31" s="147" t="s">
        <v>1349</v>
      </c>
      <c r="Y31" s="85" t="str">
        <f t="shared" si="1"/>
        <v>EXPORTA FÁCIL ECONÔMICO - 45209DIAMANTE 21.501 a 2.000</v>
      </c>
      <c r="Z31" s="50" t="s">
        <v>41</v>
      </c>
      <c r="AA31" s="50" t="s">
        <v>38</v>
      </c>
      <c r="AB31" s="146" t="s">
        <v>1319</v>
      </c>
      <c r="AC31" s="146" t="s">
        <v>1320</v>
      </c>
      <c r="AD31" s="146" t="s">
        <v>1321</v>
      </c>
      <c r="AE31" s="146" t="s">
        <v>1322</v>
      </c>
      <c r="AF31" s="146" t="s">
        <v>1323</v>
      </c>
      <c r="AG31" s="146" t="s">
        <v>1324</v>
      </c>
      <c r="AH31" s="146" t="s">
        <v>1325</v>
      </c>
      <c r="AJ31" s="85" t="str">
        <f t="shared" si="2"/>
        <v>DOCUMENTO INTERNACIONAL EXPRESSO - 45012DIAMANTE 11.501 a 2.000</v>
      </c>
      <c r="AK31" s="50" t="s">
        <v>37</v>
      </c>
      <c r="AL31" s="50" t="s">
        <v>38</v>
      </c>
      <c r="AM31" s="51">
        <v>222.20000000000002</v>
      </c>
      <c r="AN31" s="51">
        <v>245.10000000000002</v>
      </c>
      <c r="AO31" s="51">
        <v>335</v>
      </c>
      <c r="AP31" s="51">
        <v>347.45000000000005</v>
      </c>
      <c r="AQ31" s="51">
        <v>540.20000000000005</v>
      </c>
      <c r="AR31" s="51">
        <v>591.5</v>
      </c>
      <c r="AS31" s="51">
        <v>794</v>
      </c>
      <c r="AU31" s="85" t="str">
        <f t="shared" si="3"/>
        <v>PACKET EXPRESS - 33170OURO501 a 1000</v>
      </c>
      <c r="AV31" s="50" t="s">
        <v>27</v>
      </c>
      <c r="AW31" s="50" t="s">
        <v>28</v>
      </c>
      <c r="AX31" s="51" t="s">
        <v>1295</v>
      </c>
      <c r="AZ31" s="85" t="str">
        <f t="shared" si="4"/>
        <v>PACKET STANDARD  - 33162OURO2.001 a 2.500</v>
      </c>
      <c r="BA31" s="50" t="s">
        <v>27</v>
      </c>
      <c r="BB31" s="50" t="s">
        <v>42</v>
      </c>
      <c r="BC31" s="51" t="s">
        <v>1351</v>
      </c>
      <c r="BE31" s="85" t="str">
        <f t="shared" si="5"/>
        <v>PACKET NOVAS FAIXAS - 33227OURO501 a 1000</v>
      </c>
      <c r="BF31" s="50" t="s">
        <v>27</v>
      </c>
      <c r="BG31" s="50" t="s">
        <v>28</v>
      </c>
      <c r="BH31" s="51" t="s">
        <v>1297</v>
      </c>
      <c r="BU31" s="92"/>
      <c r="BV31" s="92"/>
      <c r="BW31" s="93"/>
      <c r="BX31" s="93"/>
      <c r="BY31" s="93"/>
    </row>
    <row r="32" spans="1:88" x14ac:dyDescent="0.25">
      <c r="A32" s="68">
        <v>0.17</v>
      </c>
      <c r="C32" s="85" t="str">
        <f t="shared" si="0"/>
        <v>EXPORTA FÁCIL EXPRESSO - 45110OURO2.501 a 3.000</v>
      </c>
      <c r="D32" s="50" t="s">
        <v>27</v>
      </c>
      <c r="E32" s="50" t="s">
        <v>44</v>
      </c>
      <c r="F32" s="144" t="s">
        <v>1360</v>
      </c>
      <c r="G32" s="144" t="s">
        <v>1361</v>
      </c>
      <c r="H32" s="144" t="s">
        <v>1362</v>
      </c>
      <c r="I32" s="144" t="s">
        <v>1363</v>
      </c>
      <c r="J32" s="144" t="s">
        <v>1364</v>
      </c>
      <c r="K32" s="144" t="s">
        <v>1365</v>
      </c>
      <c r="L32" s="144" t="s">
        <v>1366</v>
      </c>
      <c r="N32" s="85" t="str">
        <f>'[1]EXP FÁCIL STANDARD'!$A$1&amp;O32&amp;P32</f>
        <v>EXPORTA FÁCIL STANDARD - 45128OURO2.501 a 3.000</v>
      </c>
      <c r="O32" s="50" t="s">
        <v>27</v>
      </c>
      <c r="P32" s="50" t="s">
        <v>44</v>
      </c>
      <c r="Q32" s="147" t="s">
        <v>1367</v>
      </c>
      <c r="R32" s="147" t="s">
        <v>1368</v>
      </c>
      <c r="S32" s="147" t="s">
        <v>1369</v>
      </c>
      <c r="T32" s="147" t="s">
        <v>1370</v>
      </c>
      <c r="U32" s="147" t="s">
        <v>1371</v>
      </c>
      <c r="V32" s="147" t="s">
        <v>1372</v>
      </c>
      <c r="W32" s="147" t="s">
        <v>1373</v>
      </c>
      <c r="Y32" s="85" t="str">
        <f t="shared" si="1"/>
        <v>EXPORTA FÁCIL ECONÔMICO - 45209 Peso (g)</v>
      </c>
      <c r="Z32" s="43"/>
      <c r="AA32" s="43" t="s">
        <v>12</v>
      </c>
      <c r="AB32" s="49" t="s">
        <v>13</v>
      </c>
      <c r="AC32" s="49" t="s">
        <v>14</v>
      </c>
      <c r="AD32" s="49" t="s">
        <v>15</v>
      </c>
      <c r="AE32" s="49" t="s">
        <v>16</v>
      </c>
      <c r="AF32" s="49" t="s">
        <v>17</v>
      </c>
      <c r="AG32" s="49" t="s">
        <v>18</v>
      </c>
      <c r="AH32" s="49" t="s">
        <v>19</v>
      </c>
      <c r="AJ32" s="85" t="str">
        <f t="shared" si="2"/>
        <v>DOCUMENTO INTERNACIONAL EXPRESSO - 45012 Peso (g)</v>
      </c>
      <c r="AK32" s="43"/>
      <c r="AL32" s="43" t="s">
        <v>12</v>
      </c>
      <c r="AM32" s="49" t="s">
        <v>13</v>
      </c>
      <c r="AN32" s="49" t="s">
        <v>14</v>
      </c>
      <c r="AO32" s="49" t="s">
        <v>15</v>
      </c>
      <c r="AP32" s="49" t="s">
        <v>16</v>
      </c>
      <c r="AQ32" s="49" t="s">
        <v>17</v>
      </c>
      <c r="AR32" s="49" t="s">
        <v>18</v>
      </c>
      <c r="AS32" s="49" t="s">
        <v>19</v>
      </c>
      <c r="AU32" s="85" t="str">
        <f t="shared" si="3"/>
        <v>PACKET EXPRESS - 33170OURO1001 a 1.500</v>
      </c>
      <c r="AV32" s="50" t="s">
        <v>27</v>
      </c>
      <c r="AW32" s="50" t="s">
        <v>34</v>
      </c>
      <c r="AX32" s="51" t="s">
        <v>1326</v>
      </c>
      <c r="AZ32" s="85" t="str">
        <f t="shared" si="4"/>
        <v>PACKET STANDARD  - 33162OURO2.501 a 3.000</v>
      </c>
      <c r="BA32" s="50" t="s">
        <v>27</v>
      </c>
      <c r="BB32" s="50" t="s">
        <v>44</v>
      </c>
      <c r="BC32" s="51" t="s">
        <v>1374</v>
      </c>
      <c r="BE32" s="85" t="str">
        <f t="shared" si="5"/>
        <v>PACKET NOVAS FAIXAS - 33227OURO1001 a 1.500</v>
      </c>
      <c r="BF32" s="50" t="s">
        <v>27</v>
      </c>
      <c r="BG32" s="50" t="s">
        <v>34</v>
      </c>
      <c r="BH32" s="51" t="s">
        <v>1328</v>
      </c>
    </row>
    <row r="33" spans="1:88" x14ac:dyDescent="0.25">
      <c r="A33" s="68">
        <v>0.18</v>
      </c>
      <c r="C33" s="85" t="str">
        <f t="shared" si="0"/>
        <v>EXPORTA FÁCIL EXPRESSO - 45110OURO3.001 a 3.500</v>
      </c>
      <c r="D33" s="50" t="s">
        <v>27</v>
      </c>
      <c r="E33" s="50" t="s">
        <v>46</v>
      </c>
      <c r="F33" s="144" t="s">
        <v>1383</v>
      </c>
      <c r="G33" s="144" t="s">
        <v>1384</v>
      </c>
      <c r="H33" s="144" t="s">
        <v>1385</v>
      </c>
      <c r="I33" s="144" t="s">
        <v>1386</v>
      </c>
      <c r="J33" s="144" t="s">
        <v>1387</v>
      </c>
      <c r="K33" s="144" t="s">
        <v>1388</v>
      </c>
      <c r="L33" s="144" t="s">
        <v>1389</v>
      </c>
      <c r="N33" s="85" t="str">
        <f>'[1]EXP FÁCIL STANDARD'!$A$1&amp;O33&amp;P33</f>
        <v>EXPORTA FÁCIL STANDARD - 45128OURO3.001 a 3.500</v>
      </c>
      <c r="O33" s="50" t="s">
        <v>27</v>
      </c>
      <c r="P33" s="50" t="s">
        <v>46</v>
      </c>
      <c r="Q33" s="147" t="s">
        <v>1390</v>
      </c>
      <c r="R33" s="147" t="s">
        <v>1391</v>
      </c>
      <c r="S33" s="147" t="s">
        <v>1392</v>
      </c>
      <c r="T33" s="147" t="s">
        <v>1393</v>
      </c>
      <c r="U33" s="147" t="s">
        <v>1394</v>
      </c>
      <c r="V33" s="147" t="s">
        <v>1395</v>
      </c>
      <c r="W33" s="147" t="s">
        <v>1396</v>
      </c>
      <c r="Y33" s="85" t="str">
        <f t="shared" si="1"/>
        <v>EXPORTA FÁCIL ECONÔMICO - 45209DIAMANTE 30 a 500</v>
      </c>
      <c r="Z33" s="50" t="s">
        <v>43</v>
      </c>
      <c r="AA33" s="50" t="s">
        <v>22</v>
      </c>
      <c r="AB33" s="146" t="s">
        <v>1204</v>
      </c>
      <c r="AC33" s="146" t="s">
        <v>1205</v>
      </c>
      <c r="AD33" s="146" t="s">
        <v>1206</v>
      </c>
      <c r="AE33" s="146" t="s">
        <v>1207</v>
      </c>
      <c r="AF33" s="146" t="s">
        <v>1208</v>
      </c>
      <c r="AG33" s="146" t="s">
        <v>1209</v>
      </c>
      <c r="AH33" s="146" t="s">
        <v>1210</v>
      </c>
      <c r="AJ33" s="85" t="str">
        <f t="shared" si="2"/>
        <v>DOCUMENTO INTERNACIONAL EXPRESSO - 45012DIAMANTE 20 a 250</v>
      </c>
      <c r="AK33" s="50" t="s">
        <v>41</v>
      </c>
      <c r="AL33" s="50" t="s">
        <v>23</v>
      </c>
      <c r="AM33" s="51">
        <v>179.05</v>
      </c>
      <c r="AN33" s="51">
        <v>200.15</v>
      </c>
      <c r="AO33" s="51">
        <v>228.3</v>
      </c>
      <c r="AP33" s="51">
        <v>240.8</v>
      </c>
      <c r="AQ33" s="51">
        <v>253.70000000000002</v>
      </c>
      <c r="AR33" s="51">
        <v>305</v>
      </c>
      <c r="AS33" s="51">
        <v>384.8</v>
      </c>
      <c r="AU33" s="85" t="str">
        <f t="shared" si="3"/>
        <v>PACKET EXPRESS - 33170OURO1.501 a 2.000</v>
      </c>
      <c r="AV33" s="50" t="s">
        <v>27</v>
      </c>
      <c r="AW33" s="50" t="s">
        <v>38</v>
      </c>
      <c r="AX33" s="51" t="s">
        <v>1350</v>
      </c>
      <c r="AZ33" s="85" t="str">
        <f t="shared" si="4"/>
        <v>PACKET STANDARD  - 33162OURO3.001 a 3.500</v>
      </c>
      <c r="BA33" s="50" t="s">
        <v>27</v>
      </c>
      <c r="BB33" s="50" t="s">
        <v>46</v>
      </c>
      <c r="BC33" s="51" t="s">
        <v>1398</v>
      </c>
      <c r="BE33" s="85" t="str">
        <f t="shared" si="5"/>
        <v>PACKET NOVAS FAIXAS - 33227OURO1.501 a 2.000</v>
      </c>
      <c r="BF33" s="50" t="s">
        <v>27</v>
      </c>
      <c r="BG33" s="50" t="s">
        <v>38</v>
      </c>
      <c r="BH33" s="51" t="s">
        <v>1352</v>
      </c>
    </row>
    <row r="34" spans="1:88" x14ac:dyDescent="0.25">
      <c r="A34" s="68">
        <v>0.2</v>
      </c>
      <c r="C34" s="85" t="str">
        <f t="shared" si="0"/>
        <v>EXPORTA FÁCIL EXPRESSO - 45110OURO3.501 a 4.000</v>
      </c>
      <c r="D34" s="50" t="s">
        <v>27</v>
      </c>
      <c r="E34" s="50" t="s">
        <v>48</v>
      </c>
      <c r="F34" s="144" t="s">
        <v>1407</v>
      </c>
      <c r="G34" s="144" t="s">
        <v>1408</v>
      </c>
      <c r="H34" s="144" t="s">
        <v>1409</v>
      </c>
      <c r="I34" s="144" t="s">
        <v>1410</v>
      </c>
      <c r="J34" s="144" t="s">
        <v>1411</v>
      </c>
      <c r="K34" s="144" t="s">
        <v>1412</v>
      </c>
      <c r="L34" s="144" t="s">
        <v>1413</v>
      </c>
      <c r="N34" s="85" t="str">
        <f>'[1]EXP FÁCIL STANDARD'!$A$1&amp;O34&amp;P34</f>
        <v>EXPORTA FÁCIL STANDARD - 45128OURO3.501 a 4.000</v>
      </c>
      <c r="O34" s="50" t="s">
        <v>27</v>
      </c>
      <c r="P34" s="50" t="s">
        <v>48</v>
      </c>
      <c r="Q34" s="147" t="s">
        <v>1414</v>
      </c>
      <c r="R34" s="147" t="s">
        <v>1415</v>
      </c>
      <c r="S34" s="147" t="s">
        <v>1416</v>
      </c>
      <c r="T34" s="147" t="s">
        <v>1417</v>
      </c>
      <c r="U34" s="147" t="s">
        <v>1418</v>
      </c>
      <c r="V34" s="147" t="s">
        <v>1419</v>
      </c>
      <c r="W34" s="147" t="s">
        <v>1420</v>
      </c>
      <c r="Y34" s="85" t="str">
        <f t="shared" si="1"/>
        <v>EXPORTA FÁCIL ECONÔMICO - 45209DIAMANTE 3501 a 1000</v>
      </c>
      <c r="Z34" s="50" t="s">
        <v>43</v>
      </c>
      <c r="AA34" s="50" t="s">
        <v>28</v>
      </c>
      <c r="AB34" s="146" t="s">
        <v>1248</v>
      </c>
      <c r="AC34" s="146" t="s">
        <v>1249</v>
      </c>
      <c r="AD34" s="146" t="s">
        <v>1250</v>
      </c>
      <c r="AE34" s="146" t="s">
        <v>1251</v>
      </c>
      <c r="AF34" s="146" t="s">
        <v>1252</v>
      </c>
      <c r="AG34" s="146" t="s">
        <v>1253</v>
      </c>
      <c r="AH34" s="146" t="s">
        <v>1254</v>
      </c>
      <c r="AJ34" s="85" t="str">
        <f t="shared" si="2"/>
        <v>DOCUMENTO INTERNACIONAL EXPRESSO - 45012DIAMANTE 2251 a 500</v>
      </c>
      <c r="AK34" s="50" t="s">
        <v>41</v>
      </c>
      <c r="AL34" s="50" t="s">
        <v>29</v>
      </c>
      <c r="AM34" s="51">
        <v>184.8</v>
      </c>
      <c r="AN34" s="51">
        <v>206.25</v>
      </c>
      <c r="AO34" s="51">
        <v>243.25</v>
      </c>
      <c r="AP34" s="51">
        <v>255.75</v>
      </c>
      <c r="AQ34" s="51">
        <v>294.10000000000002</v>
      </c>
      <c r="AR34" s="51">
        <v>345.40000000000003</v>
      </c>
      <c r="AS34" s="51">
        <v>442.8</v>
      </c>
      <c r="AU34" s="85" t="str">
        <f t="shared" si="3"/>
        <v>PACKET EXPRESS - 33170OURO2.001 a 2.500</v>
      </c>
      <c r="AV34" s="50" t="s">
        <v>27</v>
      </c>
      <c r="AW34" s="50" t="s">
        <v>42</v>
      </c>
      <c r="AX34" s="51" t="s">
        <v>1353</v>
      </c>
      <c r="AZ34" s="85" t="str">
        <f t="shared" si="4"/>
        <v>PACKET STANDARD  - 33162OURO3.501 a 4.000</v>
      </c>
      <c r="BA34" s="50" t="s">
        <v>27</v>
      </c>
      <c r="BB34" s="50" t="s">
        <v>48</v>
      </c>
      <c r="BC34" s="51" t="s">
        <v>1422</v>
      </c>
      <c r="BE34" s="85" t="str">
        <f t="shared" si="5"/>
        <v>PACKET NOVAS FAIXAS - 33227OURO2.001 a 2.500</v>
      </c>
      <c r="BF34" s="50" t="s">
        <v>27</v>
      </c>
      <c r="BG34" s="50" t="s">
        <v>42</v>
      </c>
      <c r="BH34" s="51" t="s">
        <v>1375</v>
      </c>
    </row>
    <row r="35" spans="1:88" x14ac:dyDescent="0.25">
      <c r="A35" s="68">
        <v>0.21</v>
      </c>
      <c r="C35" s="85" t="str">
        <f t="shared" si="0"/>
        <v>EXPORTA FÁCIL EXPRESSO - 45110OURO4.001 a 4.500</v>
      </c>
      <c r="D35" s="50" t="s">
        <v>27</v>
      </c>
      <c r="E35" s="50" t="s">
        <v>50</v>
      </c>
      <c r="F35" s="144" t="s">
        <v>1429</v>
      </c>
      <c r="G35" s="144" t="s">
        <v>1430</v>
      </c>
      <c r="H35" s="144" t="s">
        <v>1431</v>
      </c>
      <c r="I35" s="144" t="s">
        <v>1432</v>
      </c>
      <c r="J35" s="144" t="s">
        <v>1433</v>
      </c>
      <c r="K35" s="144" t="s">
        <v>1434</v>
      </c>
      <c r="L35" s="144" t="s">
        <v>1435</v>
      </c>
      <c r="N35" s="85" t="str">
        <f>'[1]EXP FÁCIL STANDARD'!$A$1&amp;O35&amp;P35</f>
        <v>EXPORTA FÁCIL STANDARD - 45128OURO4.001 a 4.500</v>
      </c>
      <c r="O35" s="50" t="s">
        <v>27</v>
      </c>
      <c r="P35" s="50" t="s">
        <v>50</v>
      </c>
      <c r="Q35" s="147" t="s">
        <v>1436</v>
      </c>
      <c r="R35" s="147" t="s">
        <v>1437</v>
      </c>
      <c r="S35" s="147" t="s">
        <v>1438</v>
      </c>
      <c r="T35" s="147" t="s">
        <v>1439</v>
      </c>
      <c r="U35" s="147" t="s">
        <v>1440</v>
      </c>
      <c r="V35" s="147" t="s">
        <v>1441</v>
      </c>
      <c r="W35" s="147" t="s">
        <v>1442</v>
      </c>
      <c r="Y35" s="85" t="str">
        <f t="shared" si="1"/>
        <v>EXPORTA FÁCIL ECONÔMICO - 45209DIAMANTE 31001 a 1.500</v>
      </c>
      <c r="Z35" s="50" t="s">
        <v>43</v>
      </c>
      <c r="AA35" s="50" t="s">
        <v>34</v>
      </c>
      <c r="AB35" s="146" t="s">
        <v>1288</v>
      </c>
      <c r="AC35" s="146" t="s">
        <v>1289</v>
      </c>
      <c r="AD35" s="146" t="s">
        <v>1290</v>
      </c>
      <c r="AE35" s="146" t="s">
        <v>1291</v>
      </c>
      <c r="AF35" s="146" t="s">
        <v>1292</v>
      </c>
      <c r="AG35" s="146" t="s">
        <v>1293</v>
      </c>
      <c r="AH35" s="146" t="s">
        <v>1294</v>
      </c>
      <c r="AJ35" s="85" t="str">
        <f t="shared" si="2"/>
        <v>DOCUMENTO INTERNACIONAL EXPRESSO - 45012DIAMANTE 2501 a 1.000</v>
      </c>
      <c r="AK35" s="50" t="s">
        <v>41</v>
      </c>
      <c r="AL35" s="50" t="s">
        <v>35</v>
      </c>
      <c r="AM35" s="51">
        <v>196.4</v>
      </c>
      <c r="AN35" s="51">
        <v>218.75</v>
      </c>
      <c r="AO35" s="51">
        <v>272.85000000000002</v>
      </c>
      <c r="AP35" s="51">
        <v>285.3</v>
      </c>
      <c r="AQ35" s="51">
        <v>374.85</v>
      </c>
      <c r="AR35" s="51">
        <v>426.20000000000005</v>
      </c>
      <c r="AS35" s="51">
        <v>558.4</v>
      </c>
      <c r="AU35" s="85" t="str">
        <f t="shared" si="3"/>
        <v>PACKET EXPRESS - 33170OURO2.501 a 3.000</v>
      </c>
      <c r="AV35" s="50" t="s">
        <v>27</v>
      </c>
      <c r="AW35" s="50" t="s">
        <v>44</v>
      </c>
      <c r="AX35" s="51" t="s">
        <v>1397</v>
      </c>
      <c r="AZ35" s="85" t="str">
        <f t="shared" si="4"/>
        <v>PACKET STANDARD  - 33162OURO4.001 a 4.500</v>
      </c>
      <c r="BA35" s="50" t="s">
        <v>27</v>
      </c>
      <c r="BB35" s="50" t="s">
        <v>50</v>
      </c>
      <c r="BC35" s="51" t="s">
        <v>1444</v>
      </c>
      <c r="BE35" s="85" t="str">
        <f t="shared" si="5"/>
        <v>PACKET NOVAS FAIXAS - 33227OURO2.501 a 3.000</v>
      </c>
      <c r="BF35" s="50" t="s">
        <v>27</v>
      </c>
      <c r="BG35" s="50" t="s">
        <v>44</v>
      </c>
      <c r="BH35" s="51" t="s">
        <v>1399</v>
      </c>
      <c r="CI35" s="92"/>
      <c r="CJ35" s="92"/>
    </row>
    <row r="36" spans="1:88" x14ac:dyDescent="0.25">
      <c r="A36" s="68">
        <v>0.22</v>
      </c>
      <c r="C36" s="85" t="str">
        <f t="shared" si="0"/>
        <v>EXPORTA FÁCIL EXPRESSO - 45110OURO4.501 a 5.000</v>
      </c>
      <c r="D36" s="50" t="s">
        <v>27</v>
      </c>
      <c r="E36" s="50" t="s">
        <v>52</v>
      </c>
      <c r="F36" s="144" t="s">
        <v>1448</v>
      </c>
      <c r="G36" s="144" t="s">
        <v>1449</v>
      </c>
      <c r="H36" s="144" t="s">
        <v>1450</v>
      </c>
      <c r="I36" s="144" t="s">
        <v>1451</v>
      </c>
      <c r="J36" s="144" t="s">
        <v>1452</v>
      </c>
      <c r="K36" s="144" t="s">
        <v>1453</v>
      </c>
      <c r="L36" s="144" t="s">
        <v>1454</v>
      </c>
      <c r="N36" s="85" t="str">
        <f>'[1]EXP FÁCIL STANDARD'!$A$1&amp;O36&amp;P36</f>
        <v>EXPORTA FÁCIL STANDARD - 45128OURO4.501 a 5.000</v>
      </c>
      <c r="O36" s="50" t="s">
        <v>27</v>
      </c>
      <c r="P36" s="50" t="s">
        <v>52</v>
      </c>
      <c r="Q36" s="147" t="s">
        <v>1455</v>
      </c>
      <c r="R36" s="147" t="s">
        <v>1456</v>
      </c>
      <c r="S36" s="147" t="s">
        <v>1457</v>
      </c>
      <c r="T36" s="147" t="s">
        <v>1458</v>
      </c>
      <c r="U36" s="147" t="s">
        <v>1459</v>
      </c>
      <c r="V36" s="147" t="s">
        <v>1460</v>
      </c>
      <c r="W36" s="147" t="s">
        <v>1461</v>
      </c>
      <c r="Y36" s="85" t="str">
        <f t="shared" si="1"/>
        <v>EXPORTA FÁCIL ECONÔMICO - 45209DIAMANTE 31.501 a 2.000</v>
      </c>
      <c r="Z36" s="50" t="s">
        <v>43</v>
      </c>
      <c r="AA36" s="50" t="s">
        <v>38</v>
      </c>
      <c r="AB36" s="146" t="s">
        <v>1319</v>
      </c>
      <c r="AC36" s="146" t="s">
        <v>1320</v>
      </c>
      <c r="AD36" s="146" t="s">
        <v>1321</v>
      </c>
      <c r="AE36" s="146" t="s">
        <v>1322</v>
      </c>
      <c r="AF36" s="146" t="s">
        <v>1323</v>
      </c>
      <c r="AG36" s="146" t="s">
        <v>1324</v>
      </c>
      <c r="AH36" s="146" t="s">
        <v>1325</v>
      </c>
      <c r="AJ36" s="85" t="str">
        <f t="shared" si="2"/>
        <v>DOCUMENTO INTERNACIONAL EXPRESSO - 45012DIAMANTE 21.001 a 1.500</v>
      </c>
      <c r="AK36" s="50" t="s">
        <v>41</v>
      </c>
      <c r="AL36" s="50" t="s">
        <v>39</v>
      </c>
      <c r="AM36" s="51">
        <v>210.60000000000002</v>
      </c>
      <c r="AN36" s="51">
        <v>232.75</v>
      </c>
      <c r="AO36" s="51">
        <v>305.35000000000002</v>
      </c>
      <c r="AP36" s="51">
        <v>317.85000000000002</v>
      </c>
      <c r="AQ36" s="51">
        <v>459.40000000000003</v>
      </c>
      <c r="AR36" s="51">
        <v>510.85</v>
      </c>
      <c r="AS36" s="51">
        <v>678.30000000000007</v>
      </c>
      <c r="AU36" s="85" t="str">
        <f t="shared" si="3"/>
        <v>PACKET EXPRESS - 33170OURO3.001 a 3.500</v>
      </c>
      <c r="AV36" s="50" t="s">
        <v>27</v>
      </c>
      <c r="AW36" s="50" t="s">
        <v>46</v>
      </c>
      <c r="AX36" s="51" t="s">
        <v>1421</v>
      </c>
      <c r="AZ36" s="85" t="str">
        <f t="shared" si="4"/>
        <v>PACKET STANDARD  - 33162OURO4.501 a 5.000</v>
      </c>
      <c r="BA36" s="50" t="s">
        <v>27</v>
      </c>
      <c r="BB36" s="50" t="s">
        <v>52</v>
      </c>
      <c r="BC36" s="51" t="s">
        <v>1463</v>
      </c>
      <c r="BE36" s="85" t="str">
        <f t="shared" si="5"/>
        <v>PACKET NOVAS FAIXAS - 33227OURO3.001 a 3.500</v>
      </c>
      <c r="BF36" s="50" t="s">
        <v>27</v>
      </c>
      <c r="BG36" s="50" t="s">
        <v>46</v>
      </c>
      <c r="BH36" s="51" t="s">
        <v>1423</v>
      </c>
      <c r="BU36" s="92"/>
      <c r="BV36" s="92"/>
      <c r="BW36" s="93"/>
      <c r="BX36" s="93"/>
      <c r="BY36" s="93"/>
    </row>
    <row r="37" spans="1:88" x14ac:dyDescent="0.25">
      <c r="A37" s="68">
        <v>0.23</v>
      </c>
      <c r="C37" s="85" t="str">
        <f t="shared" si="0"/>
        <v>EXPORTA FÁCIL EXPRESSO - 45110OURO1/2 Kg Adicional</v>
      </c>
      <c r="D37" s="50" t="s">
        <v>27</v>
      </c>
      <c r="E37" s="50" t="s">
        <v>54</v>
      </c>
      <c r="F37" s="144" t="s">
        <v>1272</v>
      </c>
      <c r="G37" s="144" t="s">
        <v>1467</v>
      </c>
      <c r="H37" s="144" t="s">
        <v>1468</v>
      </c>
      <c r="I37" s="144" t="s">
        <v>1469</v>
      </c>
      <c r="J37" s="144" t="s">
        <v>1227</v>
      </c>
      <c r="K37" s="144" t="s">
        <v>1470</v>
      </c>
      <c r="L37" s="144" t="s">
        <v>1471</v>
      </c>
      <c r="N37" s="85" t="str">
        <f>'[1]EXP FÁCIL STANDARD'!$A$1&amp;O37&amp;P37</f>
        <v>EXPORTA FÁCIL STANDARD - 45128OURO1/2 Kg Adicional</v>
      </c>
      <c r="O37" s="50" t="s">
        <v>27</v>
      </c>
      <c r="P37" s="50" t="s">
        <v>54</v>
      </c>
      <c r="Q37" s="147" t="s">
        <v>1472</v>
      </c>
      <c r="R37" s="147" t="s">
        <v>1473</v>
      </c>
      <c r="S37" s="147" t="s">
        <v>1474</v>
      </c>
      <c r="T37" s="147" t="s">
        <v>1475</v>
      </c>
      <c r="U37" s="147" t="s">
        <v>1468</v>
      </c>
      <c r="V37" s="147" t="s">
        <v>1476</v>
      </c>
      <c r="W37" s="147" t="s">
        <v>1477</v>
      </c>
      <c r="Y37" s="85" t="str">
        <f t="shared" si="1"/>
        <v>EXPORTA FÁCIL ECONÔMICO - 45209 Peso (g)</v>
      </c>
      <c r="Z37" s="43"/>
      <c r="AA37" s="43" t="s">
        <v>12</v>
      </c>
      <c r="AB37" s="49" t="s">
        <v>13</v>
      </c>
      <c r="AC37" s="49" t="s">
        <v>14</v>
      </c>
      <c r="AD37" s="49" t="s">
        <v>15</v>
      </c>
      <c r="AE37" s="49" t="s">
        <v>16</v>
      </c>
      <c r="AF37" s="49" t="s">
        <v>17</v>
      </c>
      <c r="AG37" s="49" t="s">
        <v>18</v>
      </c>
      <c r="AH37" s="49" t="s">
        <v>19</v>
      </c>
      <c r="AJ37" s="85" t="str">
        <f t="shared" si="2"/>
        <v>DOCUMENTO INTERNACIONAL EXPRESSO - 45012DIAMANTE 21.501 a 2.000</v>
      </c>
      <c r="AK37" s="50" t="s">
        <v>41</v>
      </c>
      <c r="AL37" s="50" t="s">
        <v>38</v>
      </c>
      <c r="AM37" s="51">
        <v>222.20000000000002</v>
      </c>
      <c r="AN37" s="51">
        <v>245.10000000000002</v>
      </c>
      <c r="AO37" s="51">
        <v>335</v>
      </c>
      <c r="AP37" s="51">
        <v>347.45000000000005</v>
      </c>
      <c r="AQ37" s="51">
        <v>540.20000000000005</v>
      </c>
      <c r="AR37" s="51">
        <v>591.5</v>
      </c>
      <c r="AS37" s="51">
        <v>794</v>
      </c>
      <c r="AU37" s="85" t="str">
        <f t="shared" si="3"/>
        <v>PACKET EXPRESS - 33170OURO3.501 a 4.000</v>
      </c>
      <c r="AV37" s="50" t="s">
        <v>27</v>
      </c>
      <c r="AW37" s="50" t="s">
        <v>48</v>
      </c>
      <c r="AX37" s="51" t="s">
        <v>1443</v>
      </c>
      <c r="AZ37" s="85" t="str">
        <f t="shared" si="4"/>
        <v>PACKET STANDARD  - 33162OURO1/2 Kg Adicional</v>
      </c>
      <c r="BA37" s="50" t="s">
        <v>27</v>
      </c>
      <c r="BB37" s="50" t="s">
        <v>54</v>
      </c>
      <c r="BC37" s="51" t="s">
        <v>1479</v>
      </c>
      <c r="BE37" s="85" t="str">
        <f t="shared" si="5"/>
        <v>PACKET NOVAS FAIXAS - 33227OURO3.501 a 4.000</v>
      </c>
      <c r="BF37" s="50" t="s">
        <v>27</v>
      </c>
      <c r="BG37" s="50" t="s">
        <v>48</v>
      </c>
      <c r="BH37" s="51" t="s">
        <v>1445</v>
      </c>
    </row>
    <row r="38" spans="1:88" s="92" customFormat="1" x14ac:dyDescent="0.25">
      <c r="A38" s="68">
        <v>0.25</v>
      </c>
      <c r="B38" s="47"/>
      <c r="C38" s="85" t="str">
        <f t="shared" si="0"/>
        <v>EXPORTA FÁCIL EXPRESSO - 45110 Peso (g)</v>
      </c>
      <c r="D38" s="43"/>
      <c r="E38" s="43" t="s">
        <v>12</v>
      </c>
      <c r="F38" s="49" t="s">
        <v>13</v>
      </c>
      <c r="G38" s="49" t="s">
        <v>14</v>
      </c>
      <c r="H38" s="49" t="s">
        <v>15</v>
      </c>
      <c r="I38" s="49" t="s">
        <v>16</v>
      </c>
      <c r="J38" s="49" t="s">
        <v>17</v>
      </c>
      <c r="K38" s="49" t="s">
        <v>18</v>
      </c>
      <c r="L38" s="49" t="s">
        <v>19</v>
      </c>
      <c r="M38" s="52"/>
      <c r="N38" s="85" t="str">
        <f>'[1]EXP FÁCIL STANDARD'!$A$1&amp;O38&amp;P38</f>
        <v>EXPORTA FÁCIL STANDARD - 45128 Peso (g)</v>
      </c>
      <c r="O38" s="43"/>
      <c r="P38" s="43" t="s">
        <v>12</v>
      </c>
      <c r="Q38" s="145" t="s">
        <v>13</v>
      </c>
      <c r="R38" s="145" t="s">
        <v>14</v>
      </c>
      <c r="S38" s="145" t="s">
        <v>15</v>
      </c>
      <c r="T38" s="145" t="s">
        <v>16</v>
      </c>
      <c r="U38" s="145" t="s">
        <v>17</v>
      </c>
      <c r="V38" s="145" t="s">
        <v>18</v>
      </c>
      <c r="W38" s="145" t="s">
        <v>19</v>
      </c>
      <c r="X38" s="47"/>
      <c r="Y38" s="85" t="str">
        <f t="shared" si="1"/>
        <v>EXPORTA FÁCIL ECONÔMICO - 45209DIAMANTE 40 a 500</v>
      </c>
      <c r="Z38" s="50" t="s">
        <v>45</v>
      </c>
      <c r="AA38" s="50" t="s">
        <v>22</v>
      </c>
      <c r="AB38" s="146" t="s">
        <v>1204</v>
      </c>
      <c r="AC38" s="146" t="s">
        <v>1205</v>
      </c>
      <c r="AD38" s="146" t="s">
        <v>1206</v>
      </c>
      <c r="AE38" s="146" t="s">
        <v>1207</v>
      </c>
      <c r="AF38" s="146" t="s">
        <v>1208</v>
      </c>
      <c r="AG38" s="146" t="s">
        <v>1209</v>
      </c>
      <c r="AH38" s="146" t="s">
        <v>1210</v>
      </c>
      <c r="AI38" s="47"/>
      <c r="AJ38" s="85" t="str">
        <f t="shared" si="2"/>
        <v>DOCUMENTO INTERNACIONAL EXPRESSO - 45012 Peso (g)</v>
      </c>
      <c r="AK38" s="43"/>
      <c r="AL38" s="43" t="s">
        <v>12</v>
      </c>
      <c r="AM38" s="49" t="s">
        <v>13</v>
      </c>
      <c r="AN38" s="49" t="s">
        <v>14</v>
      </c>
      <c r="AO38" s="49" t="s">
        <v>15</v>
      </c>
      <c r="AP38" s="49" t="s">
        <v>16</v>
      </c>
      <c r="AQ38" s="49" t="s">
        <v>17</v>
      </c>
      <c r="AR38" s="49" t="s">
        <v>18</v>
      </c>
      <c r="AS38" s="49" t="s">
        <v>19</v>
      </c>
      <c r="AT38" s="47"/>
      <c r="AU38" s="85" t="str">
        <f t="shared" si="3"/>
        <v>PACKET EXPRESS - 33170OURO4.001 a 4.500</v>
      </c>
      <c r="AV38" s="50" t="s">
        <v>27</v>
      </c>
      <c r="AW38" s="50" t="s">
        <v>50</v>
      </c>
      <c r="AX38" s="51" t="s">
        <v>1462</v>
      </c>
      <c r="AY38" s="47"/>
      <c r="AZ38" s="85" t="str">
        <f t="shared" si="4"/>
        <v>PACKET STANDARD  - 33162 Peso (g)</v>
      </c>
      <c r="BA38" s="43"/>
      <c r="BB38" s="43" t="s">
        <v>12</v>
      </c>
      <c r="BC38" s="49" t="s">
        <v>20</v>
      </c>
      <c r="BD38" s="47"/>
      <c r="BE38" s="85" t="str">
        <f t="shared" si="5"/>
        <v>PACKET NOVAS FAIXAS - 33227OURO4.001 a 4.500</v>
      </c>
      <c r="BF38" s="50" t="s">
        <v>27</v>
      </c>
      <c r="BG38" s="50" t="s">
        <v>50</v>
      </c>
      <c r="BH38" s="51" t="s">
        <v>1464</v>
      </c>
      <c r="BI38" s="47"/>
      <c r="BJ38" s="89"/>
      <c r="BM38" s="93"/>
      <c r="BN38" s="93"/>
      <c r="BO38" s="93"/>
      <c r="BP38" s="93"/>
      <c r="BQ38" s="93"/>
      <c r="BR38" s="47"/>
      <c r="BS38" s="89"/>
      <c r="BT38" s="89"/>
      <c r="BU38" s="89"/>
      <c r="BV38" s="89"/>
      <c r="BW38" s="94"/>
      <c r="BX38" s="94"/>
      <c r="BY38" s="94"/>
      <c r="CA38" s="89"/>
      <c r="CB38" s="89"/>
      <c r="CC38" s="89"/>
      <c r="CD38" s="89"/>
      <c r="CE38" s="89"/>
      <c r="CF38" s="89"/>
      <c r="CI38" s="89"/>
      <c r="CJ38" s="89"/>
    </row>
    <row r="39" spans="1:88" x14ac:dyDescent="0.25">
      <c r="A39" s="68">
        <v>0.26</v>
      </c>
      <c r="C39" s="85" t="str">
        <f t="shared" si="0"/>
        <v>EXPORTA FÁCIL EXPRESSO - 45110PLATINUM0 a 500</v>
      </c>
      <c r="D39" s="50" t="s">
        <v>33</v>
      </c>
      <c r="E39" s="50" t="s">
        <v>22</v>
      </c>
      <c r="F39" s="144" t="s">
        <v>1190</v>
      </c>
      <c r="G39" s="144" t="s">
        <v>1191</v>
      </c>
      <c r="H39" s="144" t="s">
        <v>1192</v>
      </c>
      <c r="I39" s="144" t="s">
        <v>1193</v>
      </c>
      <c r="J39" s="144" t="s">
        <v>1194</v>
      </c>
      <c r="K39" s="144" t="s">
        <v>1195</v>
      </c>
      <c r="L39" s="144" t="s">
        <v>1196</v>
      </c>
      <c r="N39" s="85" t="str">
        <f>'[1]EXP FÁCIL STANDARD'!$A$1&amp;O39&amp;P39</f>
        <v>EXPORTA FÁCIL STANDARD - 45128PLATINUM0 a 500</v>
      </c>
      <c r="O39" s="50" t="s">
        <v>33</v>
      </c>
      <c r="P39" s="50" t="s">
        <v>22</v>
      </c>
      <c r="Q39" s="147" t="s">
        <v>1197</v>
      </c>
      <c r="R39" s="147" t="s">
        <v>1198</v>
      </c>
      <c r="S39" s="147" t="s">
        <v>1199</v>
      </c>
      <c r="T39" s="147" t="s">
        <v>1200</v>
      </c>
      <c r="U39" s="147" t="s">
        <v>1201</v>
      </c>
      <c r="V39" s="147" t="s">
        <v>1202</v>
      </c>
      <c r="W39" s="147" t="s">
        <v>1203</v>
      </c>
      <c r="Y39" s="85" t="str">
        <f t="shared" si="1"/>
        <v>EXPORTA FÁCIL ECONÔMICO - 45209DIAMANTE 4501 a 1000</v>
      </c>
      <c r="Z39" s="50" t="s">
        <v>45</v>
      </c>
      <c r="AA39" s="50" t="s">
        <v>28</v>
      </c>
      <c r="AB39" s="146" t="s">
        <v>1248</v>
      </c>
      <c r="AC39" s="146" t="s">
        <v>1249</v>
      </c>
      <c r="AD39" s="146" t="s">
        <v>1250</v>
      </c>
      <c r="AE39" s="146" t="s">
        <v>1251</v>
      </c>
      <c r="AF39" s="146" t="s">
        <v>1252</v>
      </c>
      <c r="AG39" s="146" t="s">
        <v>1253</v>
      </c>
      <c r="AH39" s="146" t="s">
        <v>1254</v>
      </c>
      <c r="AJ39" s="85" t="str">
        <f t="shared" si="2"/>
        <v>DOCUMENTO INTERNACIONAL EXPRESSO - 45012DIAMANTE 30 a 250</v>
      </c>
      <c r="AK39" s="50" t="s">
        <v>43</v>
      </c>
      <c r="AL39" s="50" t="s">
        <v>23</v>
      </c>
      <c r="AM39" s="51">
        <v>179.05</v>
      </c>
      <c r="AN39" s="51">
        <v>200.15</v>
      </c>
      <c r="AO39" s="51">
        <v>228.3</v>
      </c>
      <c r="AP39" s="51">
        <v>240.8</v>
      </c>
      <c r="AQ39" s="51">
        <v>253.70000000000002</v>
      </c>
      <c r="AR39" s="51">
        <v>305</v>
      </c>
      <c r="AS39" s="51">
        <v>384.8</v>
      </c>
      <c r="AU39" s="85" t="str">
        <f t="shared" si="3"/>
        <v>PACKET EXPRESS - 33170OURO4.501 a 5.000</v>
      </c>
      <c r="AV39" s="50" t="s">
        <v>27</v>
      </c>
      <c r="AW39" s="50" t="s">
        <v>52</v>
      </c>
      <c r="AX39" s="51" t="s">
        <v>1478</v>
      </c>
      <c r="AZ39" s="85" t="str">
        <f t="shared" si="4"/>
        <v>PACKET STANDARD  - 33162PLATINUM0 a 500</v>
      </c>
      <c r="BA39" s="50" t="s">
        <v>33</v>
      </c>
      <c r="BB39" s="50" t="s">
        <v>22</v>
      </c>
      <c r="BC39" s="51" t="s">
        <v>1212</v>
      </c>
      <c r="BE39" s="85" t="str">
        <f t="shared" si="5"/>
        <v>PACKET NOVAS FAIXAS - 33227OURO4.501 a 5.000</v>
      </c>
      <c r="BF39" s="50" t="s">
        <v>27</v>
      </c>
      <c r="BG39" s="50" t="s">
        <v>52</v>
      </c>
      <c r="BH39" s="51" t="s">
        <v>1480</v>
      </c>
      <c r="CA39" s="92"/>
      <c r="CB39" s="92"/>
      <c r="CC39" s="92"/>
      <c r="CD39" s="92"/>
      <c r="CE39" s="92"/>
      <c r="CF39" s="92"/>
    </row>
    <row r="40" spans="1:88" x14ac:dyDescent="0.25">
      <c r="A40" s="68">
        <v>0.27</v>
      </c>
      <c r="C40" s="85" t="str">
        <f t="shared" si="0"/>
        <v>EXPORTA FÁCIL EXPRESSO - 45110PLATINUM501 a 1000</v>
      </c>
      <c r="D40" s="50" t="s">
        <v>33</v>
      </c>
      <c r="E40" s="50" t="s">
        <v>28</v>
      </c>
      <c r="F40" s="144" t="s">
        <v>1234</v>
      </c>
      <c r="G40" s="144" t="s">
        <v>1235</v>
      </c>
      <c r="H40" s="144" t="s">
        <v>1236</v>
      </c>
      <c r="I40" s="144" t="s">
        <v>1237</v>
      </c>
      <c r="J40" s="144" t="s">
        <v>1238</v>
      </c>
      <c r="K40" s="144" t="s">
        <v>1239</v>
      </c>
      <c r="L40" s="144" t="s">
        <v>1240</v>
      </c>
      <c r="N40" s="85" t="str">
        <f>'[1]EXP FÁCIL STANDARD'!$A$1&amp;O40&amp;P40</f>
        <v>EXPORTA FÁCIL STANDARD - 45128PLATINUM501 a 1000</v>
      </c>
      <c r="O40" s="50" t="s">
        <v>33</v>
      </c>
      <c r="P40" s="50" t="s">
        <v>28</v>
      </c>
      <c r="Q40" s="147" t="s">
        <v>1241</v>
      </c>
      <c r="R40" s="147" t="s">
        <v>1242</v>
      </c>
      <c r="S40" s="147" t="s">
        <v>1243</v>
      </c>
      <c r="T40" s="147" t="s">
        <v>1244</v>
      </c>
      <c r="U40" s="147" t="s">
        <v>1245</v>
      </c>
      <c r="V40" s="147" t="s">
        <v>1246</v>
      </c>
      <c r="W40" s="147" t="s">
        <v>1247</v>
      </c>
      <c r="Y40" s="85" t="str">
        <f t="shared" si="1"/>
        <v>EXPORTA FÁCIL ECONÔMICO - 45209DIAMANTE 41001 a 1.500</v>
      </c>
      <c r="Z40" s="50" t="s">
        <v>45</v>
      </c>
      <c r="AA40" s="50" t="s">
        <v>34</v>
      </c>
      <c r="AB40" s="146" t="s">
        <v>1288</v>
      </c>
      <c r="AC40" s="146" t="s">
        <v>1289</v>
      </c>
      <c r="AD40" s="146" t="s">
        <v>1290</v>
      </c>
      <c r="AE40" s="146" t="s">
        <v>1291</v>
      </c>
      <c r="AF40" s="146" t="s">
        <v>1292</v>
      </c>
      <c r="AG40" s="146" t="s">
        <v>1293</v>
      </c>
      <c r="AH40" s="146" t="s">
        <v>1294</v>
      </c>
      <c r="AJ40" s="85" t="str">
        <f t="shared" si="2"/>
        <v>DOCUMENTO INTERNACIONAL EXPRESSO - 45012DIAMANTE 3251 a 500</v>
      </c>
      <c r="AK40" s="50" t="s">
        <v>43</v>
      </c>
      <c r="AL40" s="50" t="s">
        <v>29</v>
      </c>
      <c r="AM40" s="51">
        <v>184.8</v>
      </c>
      <c r="AN40" s="51">
        <v>206.25</v>
      </c>
      <c r="AO40" s="51">
        <v>243.25</v>
      </c>
      <c r="AP40" s="51">
        <v>255.75</v>
      </c>
      <c r="AQ40" s="51">
        <v>294.10000000000002</v>
      </c>
      <c r="AR40" s="51">
        <v>345.40000000000003</v>
      </c>
      <c r="AS40" s="51">
        <v>442.8</v>
      </c>
      <c r="AU40" s="85" t="str">
        <f t="shared" si="3"/>
        <v>PACKET EXPRESS - 33170OURO1/2 Kg Adicional</v>
      </c>
      <c r="AV40" s="50" t="s">
        <v>27</v>
      </c>
      <c r="AW40" s="50" t="s">
        <v>54</v>
      </c>
      <c r="AX40" s="51" t="s">
        <v>1483</v>
      </c>
      <c r="AZ40" s="85" t="str">
        <f t="shared" si="4"/>
        <v>PACKET STANDARD  - 33162PLATINUM501 a 1000</v>
      </c>
      <c r="BA40" s="50" t="s">
        <v>33</v>
      </c>
      <c r="BB40" s="50" t="s">
        <v>28</v>
      </c>
      <c r="BC40" s="51" t="s">
        <v>1256</v>
      </c>
      <c r="BE40" s="85" t="str">
        <f t="shared" si="5"/>
        <v>PACKET NOVAS FAIXAS - 33227OURO1/2 Kg Adicional</v>
      </c>
      <c r="BF40" s="50" t="s">
        <v>27</v>
      </c>
      <c r="BG40" s="50" t="s">
        <v>54</v>
      </c>
      <c r="BH40" s="51" t="s">
        <v>1484</v>
      </c>
    </row>
    <row r="41" spans="1:88" x14ac:dyDescent="0.25">
      <c r="A41" s="68">
        <v>0.28000000000000003</v>
      </c>
      <c r="C41" s="85" t="str">
        <f t="shared" si="0"/>
        <v>EXPORTA FÁCIL EXPRESSO - 45110PLATINUM1001 a 1.500</v>
      </c>
      <c r="D41" s="50" t="s">
        <v>33</v>
      </c>
      <c r="E41" s="50" t="s">
        <v>34</v>
      </c>
      <c r="F41" s="144" t="s">
        <v>1274</v>
      </c>
      <c r="G41" s="144" t="s">
        <v>1275</v>
      </c>
      <c r="H41" s="144" t="s">
        <v>1276</v>
      </c>
      <c r="I41" s="144" t="s">
        <v>1277</v>
      </c>
      <c r="J41" s="144" t="s">
        <v>1278</v>
      </c>
      <c r="K41" s="144" t="s">
        <v>1279</v>
      </c>
      <c r="L41" s="144" t="s">
        <v>1280</v>
      </c>
      <c r="N41" s="85" t="str">
        <f>'[1]EXP FÁCIL STANDARD'!$A$1&amp;O41&amp;P41</f>
        <v>EXPORTA FÁCIL STANDARD - 45128PLATINUM1001 a 1.500</v>
      </c>
      <c r="O41" s="50" t="s">
        <v>33</v>
      </c>
      <c r="P41" s="50" t="s">
        <v>34</v>
      </c>
      <c r="Q41" s="147" t="s">
        <v>1281</v>
      </c>
      <c r="R41" s="147" t="s">
        <v>1282</v>
      </c>
      <c r="S41" s="147" t="s">
        <v>1283</v>
      </c>
      <c r="T41" s="147" t="s">
        <v>1284</v>
      </c>
      <c r="U41" s="147" t="s">
        <v>1285</v>
      </c>
      <c r="V41" s="147" t="s">
        <v>1286</v>
      </c>
      <c r="W41" s="147" t="s">
        <v>1287</v>
      </c>
      <c r="Y41" s="85" t="str">
        <f t="shared" si="1"/>
        <v>EXPORTA FÁCIL ECONÔMICO - 45209DIAMANTE 41.501 a 2.000</v>
      </c>
      <c r="Z41" s="50" t="s">
        <v>45</v>
      </c>
      <c r="AA41" s="50" t="s">
        <v>38</v>
      </c>
      <c r="AB41" s="146" t="s">
        <v>1319</v>
      </c>
      <c r="AC41" s="146" t="s">
        <v>1320</v>
      </c>
      <c r="AD41" s="146" t="s">
        <v>1321</v>
      </c>
      <c r="AE41" s="146" t="s">
        <v>1322</v>
      </c>
      <c r="AF41" s="146" t="s">
        <v>1323</v>
      </c>
      <c r="AG41" s="146" t="s">
        <v>1324</v>
      </c>
      <c r="AH41" s="146" t="s">
        <v>1325</v>
      </c>
      <c r="AJ41" s="85" t="str">
        <f t="shared" si="2"/>
        <v>DOCUMENTO INTERNACIONAL EXPRESSO - 45012DIAMANTE 3501 a 1.000</v>
      </c>
      <c r="AK41" s="50" t="s">
        <v>43</v>
      </c>
      <c r="AL41" s="50" t="s">
        <v>35</v>
      </c>
      <c r="AM41" s="51">
        <v>196.4</v>
      </c>
      <c r="AN41" s="51">
        <v>218.75</v>
      </c>
      <c r="AO41" s="51">
        <v>272.85000000000002</v>
      </c>
      <c r="AP41" s="51">
        <v>285.3</v>
      </c>
      <c r="AQ41" s="51">
        <v>374.85</v>
      </c>
      <c r="AR41" s="51">
        <v>426.20000000000005</v>
      </c>
      <c r="AS41" s="51">
        <v>558.4</v>
      </c>
      <c r="AU41" s="85" t="str">
        <f t="shared" si="3"/>
        <v>PACKET EXPRESS - 33170 Peso (g)</v>
      </c>
      <c r="AV41" s="43"/>
      <c r="AW41" s="43" t="s">
        <v>12</v>
      </c>
      <c r="AX41" s="49" t="s">
        <v>20</v>
      </c>
      <c r="AZ41" s="85" t="str">
        <f t="shared" si="4"/>
        <v>PACKET STANDARD  - 33162PLATINUM1001 a 1.500</v>
      </c>
      <c r="BA41" s="50" t="s">
        <v>33</v>
      </c>
      <c r="BB41" s="50" t="s">
        <v>34</v>
      </c>
      <c r="BC41" s="51" t="s">
        <v>1296</v>
      </c>
      <c r="BE41" s="85" t="str">
        <f t="shared" si="5"/>
        <v>PACKET NOVAS FAIXAS - 33227 Peso (g)</v>
      </c>
      <c r="BF41" s="43"/>
      <c r="BG41" s="43" t="s">
        <v>12</v>
      </c>
      <c r="BH41" s="49" t="s">
        <v>20</v>
      </c>
      <c r="BU41" s="92"/>
      <c r="BV41" s="92"/>
      <c r="BW41" s="93"/>
      <c r="BX41" s="93"/>
      <c r="BY41" s="93"/>
    </row>
    <row r="42" spans="1:88" x14ac:dyDescent="0.25">
      <c r="A42" s="68"/>
      <c r="C42" s="85" t="str">
        <f t="shared" si="0"/>
        <v>EXPORTA FÁCIL EXPRESSO - 45110PLATINUM1.501 a 2.000</v>
      </c>
      <c r="D42" s="50" t="s">
        <v>33</v>
      </c>
      <c r="E42" s="50" t="s">
        <v>38</v>
      </c>
      <c r="F42" s="144" t="s">
        <v>1305</v>
      </c>
      <c r="G42" s="144" t="s">
        <v>1306</v>
      </c>
      <c r="H42" s="144" t="s">
        <v>1307</v>
      </c>
      <c r="I42" s="144" t="s">
        <v>1308</v>
      </c>
      <c r="J42" s="144" t="s">
        <v>1309</v>
      </c>
      <c r="K42" s="144" t="s">
        <v>1310</v>
      </c>
      <c r="L42" s="144" t="s">
        <v>1311</v>
      </c>
      <c r="N42" s="85" t="str">
        <f>'[1]EXP FÁCIL STANDARD'!$A$1&amp;O42&amp;P42</f>
        <v>EXPORTA FÁCIL STANDARD - 45128PLATINUM1.501 a 2.000</v>
      </c>
      <c r="O42" s="50" t="s">
        <v>33</v>
      </c>
      <c r="P42" s="50" t="s">
        <v>38</v>
      </c>
      <c r="Q42" s="147" t="s">
        <v>1312</v>
      </c>
      <c r="R42" s="147" t="s">
        <v>1313</v>
      </c>
      <c r="S42" s="147" t="s">
        <v>1314</v>
      </c>
      <c r="T42" s="147" t="s">
        <v>1315</v>
      </c>
      <c r="U42" s="147" t="s">
        <v>1316</v>
      </c>
      <c r="V42" s="147" t="s">
        <v>1317</v>
      </c>
      <c r="W42" s="147" t="s">
        <v>1318</v>
      </c>
      <c r="Y42" s="85" t="str">
        <f t="shared" si="1"/>
        <v>EXPORTA FÁCIL ECONÔMICO - 45209 Peso (g)</v>
      </c>
      <c r="Z42" s="43"/>
      <c r="AA42" s="43" t="s">
        <v>12</v>
      </c>
      <c r="AB42" s="49" t="s">
        <v>13</v>
      </c>
      <c r="AC42" s="49" t="s">
        <v>14</v>
      </c>
      <c r="AD42" s="49" t="s">
        <v>15</v>
      </c>
      <c r="AE42" s="49" t="s">
        <v>16</v>
      </c>
      <c r="AF42" s="49" t="s">
        <v>17</v>
      </c>
      <c r="AG42" s="49" t="s">
        <v>18</v>
      </c>
      <c r="AH42" s="49" t="s">
        <v>19</v>
      </c>
      <c r="AJ42" s="85" t="str">
        <f t="shared" si="2"/>
        <v>DOCUMENTO INTERNACIONAL EXPRESSO - 45012DIAMANTE 31.001 a 1.500</v>
      </c>
      <c r="AK42" s="50" t="s">
        <v>43</v>
      </c>
      <c r="AL42" s="50" t="s">
        <v>39</v>
      </c>
      <c r="AM42" s="51">
        <v>210.60000000000002</v>
      </c>
      <c r="AN42" s="51">
        <v>232.75</v>
      </c>
      <c r="AO42" s="51">
        <v>305.35000000000002</v>
      </c>
      <c r="AP42" s="51">
        <v>317.85000000000002</v>
      </c>
      <c r="AQ42" s="51">
        <v>459.40000000000003</v>
      </c>
      <c r="AR42" s="51">
        <v>510.85</v>
      </c>
      <c r="AS42" s="51">
        <v>678.30000000000007</v>
      </c>
      <c r="AU42" s="85" t="str">
        <f t="shared" si="3"/>
        <v>PACKET EXPRESS - 33170PLATINUM0 a 300</v>
      </c>
      <c r="AV42" s="50" t="s">
        <v>33</v>
      </c>
      <c r="AW42" s="50" t="s">
        <v>24</v>
      </c>
      <c r="AX42" s="51" t="s">
        <v>1211</v>
      </c>
      <c r="AZ42" s="85" t="str">
        <f t="shared" si="4"/>
        <v>PACKET STANDARD  - 33162PLATINUM1.501 a 2.000</v>
      </c>
      <c r="BA42" s="50" t="s">
        <v>33</v>
      </c>
      <c r="BB42" s="50" t="s">
        <v>38</v>
      </c>
      <c r="BC42" s="51" t="s">
        <v>1327</v>
      </c>
      <c r="BE42" s="85" t="str">
        <f t="shared" si="5"/>
        <v>PACKET NOVAS FAIXAS - 33227PLATINUM0 a 200</v>
      </c>
      <c r="BF42" s="50" t="s">
        <v>33</v>
      </c>
      <c r="BG42" s="50" t="s">
        <v>25</v>
      </c>
      <c r="BH42" s="51" t="s">
        <v>1213</v>
      </c>
    </row>
    <row r="43" spans="1:88" x14ac:dyDescent="0.25">
      <c r="A43" s="68"/>
      <c r="C43" s="85" t="str">
        <f t="shared" si="0"/>
        <v>EXPORTA FÁCIL EXPRESSO - 45110PLATINUM2.001 a 2.500</v>
      </c>
      <c r="D43" s="50" t="s">
        <v>33</v>
      </c>
      <c r="E43" s="50" t="s">
        <v>42</v>
      </c>
      <c r="F43" s="144" t="s">
        <v>1336</v>
      </c>
      <c r="G43" s="144" t="s">
        <v>1337</v>
      </c>
      <c r="H43" s="144" t="s">
        <v>1338</v>
      </c>
      <c r="I43" s="144" t="s">
        <v>1339</v>
      </c>
      <c r="J43" s="144" t="s">
        <v>1340</v>
      </c>
      <c r="K43" s="144" t="s">
        <v>1341</v>
      </c>
      <c r="L43" s="144" t="s">
        <v>1342</v>
      </c>
      <c r="N43" s="85" t="str">
        <f>'[1]EXP FÁCIL STANDARD'!$A$1&amp;O43&amp;P43</f>
        <v>EXPORTA FÁCIL STANDARD - 45128PLATINUM2.001 a 2.500</v>
      </c>
      <c r="O43" s="50" t="s">
        <v>33</v>
      </c>
      <c r="P43" s="50" t="s">
        <v>42</v>
      </c>
      <c r="Q43" s="147" t="s">
        <v>1343</v>
      </c>
      <c r="R43" s="147" t="s">
        <v>1344</v>
      </c>
      <c r="S43" s="147" t="s">
        <v>1345</v>
      </c>
      <c r="T43" s="147" t="s">
        <v>1346</v>
      </c>
      <c r="U43" s="147" t="s">
        <v>1347</v>
      </c>
      <c r="V43" s="147" t="s">
        <v>1348</v>
      </c>
      <c r="W43" s="147" t="s">
        <v>1349</v>
      </c>
      <c r="Y43" s="85" t="str">
        <f t="shared" si="1"/>
        <v>EXPORTA FÁCIL ECONÔMICO - 45209INFINITE 10 a 500</v>
      </c>
      <c r="Z43" s="50" t="s">
        <v>47</v>
      </c>
      <c r="AA43" s="50" t="s">
        <v>22</v>
      </c>
      <c r="AB43" s="146" t="s">
        <v>1204</v>
      </c>
      <c r="AC43" s="146" t="s">
        <v>1205</v>
      </c>
      <c r="AD43" s="146" t="s">
        <v>1206</v>
      </c>
      <c r="AE43" s="146" t="s">
        <v>1207</v>
      </c>
      <c r="AF43" s="146" t="s">
        <v>1208</v>
      </c>
      <c r="AG43" s="146" t="s">
        <v>1209</v>
      </c>
      <c r="AH43" s="146" t="s">
        <v>1210</v>
      </c>
      <c r="AJ43" s="85" t="str">
        <f t="shared" si="2"/>
        <v>DOCUMENTO INTERNACIONAL EXPRESSO - 45012DIAMANTE 31.501 a 2.000</v>
      </c>
      <c r="AK43" s="50" t="s">
        <v>43</v>
      </c>
      <c r="AL43" s="50" t="s">
        <v>38</v>
      </c>
      <c r="AM43" s="51">
        <v>222.20000000000002</v>
      </c>
      <c r="AN43" s="51">
        <v>245.10000000000002</v>
      </c>
      <c r="AO43" s="51">
        <v>335</v>
      </c>
      <c r="AP43" s="51">
        <v>347.45000000000005</v>
      </c>
      <c r="AQ43" s="51">
        <v>540.20000000000005</v>
      </c>
      <c r="AR43" s="51">
        <v>591.5</v>
      </c>
      <c r="AS43" s="51">
        <v>794</v>
      </c>
      <c r="AU43" s="85" t="str">
        <f t="shared" si="3"/>
        <v>PACKET EXPRESS - 33170PLATINUM301 a 500</v>
      </c>
      <c r="AV43" s="50" t="s">
        <v>33</v>
      </c>
      <c r="AW43" s="50" t="s">
        <v>30</v>
      </c>
      <c r="AX43" s="51" t="s">
        <v>1255</v>
      </c>
      <c r="AZ43" s="85" t="str">
        <f t="shared" si="4"/>
        <v>PACKET STANDARD  - 33162PLATINUM2.001 a 2.500</v>
      </c>
      <c r="BA43" s="50" t="s">
        <v>33</v>
      </c>
      <c r="BB43" s="50" t="s">
        <v>42</v>
      </c>
      <c r="BC43" s="51" t="s">
        <v>1351</v>
      </c>
      <c r="BE43" s="85" t="str">
        <f t="shared" si="5"/>
        <v>PACKET NOVAS FAIXAS - 33227PLATINUM201 a 500</v>
      </c>
      <c r="BF43" s="50" t="s">
        <v>33</v>
      </c>
      <c r="BG43" s="50" t="s">
        <v>31</v>
      </c>
      <c r="BH43" s="51" t="s">
        <v>1257</v>
      </c>
    </row>
    <row r="44" spans="1:88" x14ac:dyDescent="0.25">
      <c r="C44" s="85" t="str">
        <f t="shared" si="0"/>
        <v>EXPORTA FÁCIL EXPRESSO - 45110PLATINUM2.501 a 3.000</v>
      </c>
      <c r="D44" s="50" t="s">
        <v>33</v>
      </c>
      <c r="E44" s="50" t="s">
        <v>44</v>
      </c>
      <c r="F44" s="144" t="s">
        <v>1360</v>
      </c>
      <c r="G44" s="144" t="s">
        <v>1361</v>
      </c>
      <c r="H44" s="144" t="s">
        <v>1362</v>
      </c>
      <c r="I44" s="144" t="s">
        <v>1363</v>
      </c>
      <c r="J44" s="144" t="s">
        <v>1364</v>
      </c>
      <c r="K44" s="144" t="s">
        <v>1365</v>
      </c>
      <c r="L44" s="144" t="s">
        <v>1366</v>
      </c>
      <c r="N44" s="85" t="str">
        <f>'[1]EXP FÁCIL STANDARD'!$A$1&amp;O44&amp;P44</f>
        <v>EXPORTA FÁCIL STANDARD - 45128PLATINUM2.501 a 3.000</v>
      </c>
      <c r="O44" s="50" t="s">
        <v>33</v>
      </c>
      <c r="P44" s="50" t="s">
        <v>44</v>
      </c>
      <c r="Q44" s="147" t="s">
        <v>1367</v>
      </c>
      <c r="R44" s="147" t="s">
        <v>1368</v>
      </c>
      <c r="S44" s="147" t="s">
        <v>1369</v>
      </c>
      <c r="T44" s="147" t="s">
        <v>1370</v>
      </c>
      <c r="U44" s="147" t="s">
        <v>1371</v>
      </c>
      <c r="V44" s="147" t="s">
        <v>1372</v>
      </c>
      <c r="W44" s="147" t="s">
        <v>1373</v>
      </c>
      <c r="Y44" s="85" t="str">
        <f t="shared" si="1"/>
        <v>EXPORTA FÁCIL ECONÔMICO - 45209INFINITE 1501 a 1000</v>
      </c>
      <c r="Z44" s="50" t="s">
        <v>47</v>
      </c>
      <c r="AA44" s="50" t="s">
        <v>28</v>
      </c>
      <c r="AB44" s="146" t="s">
        <v>1248</v>
      </c>
      <c r="AC44" s="146" t="s">
        <v>1249</v>
      </c>
      <c r="AD44" s="146" t="s">
        <v>1250</v>
      </c>
      <c r="AE44" s="146" t="s">
        <v>1251</v>
      </c>
      <c r="AF44" s="146" t="s">
        <v>1252</v>
      </c>
      <c r="AG44" s="146" t="s">
        <v>1253</v>
      </c>
      <c r="AH44" s="146" t="s">
        <v>1254</v>
      </c>
      <c r="AJ44" s="85" t="str">
        <f t="shared" si="2"/>
        <v>DOCUMENTO INTERNACIONAL EXPRESSO - 45012 Peso (g)</v>
      </c>
      <c r="AK44" s="43"/>
      <c r="AL44" s="43" t="s">
        <v>12</v>
      </c>
      <c r="AM44" s="49" t="s">
        <v>13</v>
      </c>
      <c r="AN44" s="49" t="s">
        <v>14</v>
      </c>
      <c r="AO44" s="49" t="s">
        <v>15</v>
      </c>
      <c r="AP44" s="49" t="s">
        <v>16</v>
      </c>
      <c r="AQ44" s="49" t="s">
        <v>17</v>
      </c>
      <c r="AR44" s="49" t="s">
        <v>18</v>
      </c>
      <c r="AS44" s="49" t="s">
        <v>19</v>
      </c>
      <c r="AU44" s="85" t="str">
        <f t="shared" si="3"/>
        <v>PACKET EXPRESS - 33170PLATINUM501 a 1000</v>
      </c>
      <c r="AV44" s="50" t="s">
        <v>33</v>
      </c>
      <c r="AW44" s="50" t="s">
        <v>28</v>
      </c>
      <c r="AX44" s="51" t="s">
        <v>1295</v>
      </c>
      <c r="AZ44" s="85" t="str">
        <f t="shared" si="4"/>
        <v>PACKET STANDARD  - 33162PLATINUM2.501 a 3.000</v>
      </c>
      <c r="BA44" s="50" t="s">
        <v>33</v>
      </c>
      <c r="BB44" s="50" t="s">
        <v>44</v>
      </c>
      <c r="BC44" s="51" t="s">
        <v>1374</v>
      </c>
      <c r="BE44" s="85" t="str">
        <f t="shared" si="5"/>
        <v>PACKET NOVAS FAIXAS - 33227PLATINUM501 a 1000</v>
      </c>
      <c r="BF44" s="50" t="s">
        <v>33</v>
      </c>
      <c r="BG44" s="50" t="s">
        <v>28</v>
      </c>
      <c r="BH44" s="51" t="s">
        <v>1297</v>
      </c>
    </row>
    <row r="45" spans="1:88" x14ac:dyDescent="0.25">
      <c r="C45" s="85" t="str">
        <f t="shared" si="0"/>
        <v>EXPORTA FÁCIL EXPRESSO - 45110PLATINUM3.001 a 3.500</v>
      </c>
      <c r="D45" s="50" t="s">
        <v>33</v>
      </c>
      <c r="E45" s="50" t="s">
        <v>46</v>
      </c>
      <c r="F45" s="144" t="s">
        <v>1383</v>
      </c>
      <c r="G45" s="144" t="s">
        <v>1384</v>
      </c>
      <c r="H45" s="144" t="s">
        <v>1385</v>
      </c>
      <c r="I45" s="144" t="s">
        <v>1386</v>
      </c>
      <c r="J45" s="144" t="s">
        <v>1387</v>
      </c>
      <c r="K45" s="144" t="s">
        <v>1388</v>
      </c>
      <c r="L45" s="144" t="s">
        <v>1389</v>
      </c>
      <c r="N45" s="85" t="str">
        <f>'[1]EXP FÁCIL STANDARD'!$A$1&amp;O45&amp;P45</f>
        <v>EXPORTA FÁCIL STANDARD - 45128PLATINUM3.001 a 3.500</v>
      </c>
      <c r="O45" s="50" t="s">
        <v>33</v>
      </c>
      <c r="P45" s="50" t="s">
        <v>46</v>
      </c>
      <c r="Q45" s="147" t="s">
        <v>1390</v>
      </c>
      <c r="R45" s="147" t="s">
        <v>1391</v>
      </c>
      <c r="S45" s="147" t="s">
        <v>1392</v>
      </c>
      <c r="T45" s="147" t="s">
        <v>1393</v>
      </c>
      <c r="U45" s="147" t="s">
        <v>1394</v>
      </c>
      <c r="V45" s="147" t="s">
        <v>1395</v>
      </c>
      <c r="W45" s="147" t="s">
        <v>1396</v>
      </c>
      <c r="Y45" s="85" t="str">
        <f t="shared" si="1"/>
        <v>EXPORTA FÁCIL ECONÔMICO - 45209INFINITE 11001 a 1.500</v>
      </c>
      <c r="Z45" s="50" t="s">
        <v>47</v>
      </c>
      <c r="AA45" s="50" t="s">
        <v>34</v>
      </c>
      <c r="AB45" s="146" t="s">
        <v>1288</v>
      </c>
      <c r="AC45" s="146" t="s">
        <v>1289</v>
      </c>
      <c r="AD45" s="146" t="s">
        <v>1290</v>
      </c>
      <c r="AE45" s="146" t="s">
        <v>1291</v>
      </c>
      <c r="AF45" s="146" t="s">
        <v>1292</v>
      </c>
      <c r="AG45" s="146" t="s">
        <v>1293</v>
      </c>
      <c r="AH45" s="146" t="s">
        <v>1294</v>
      </c>
      <c r="AJ45" s="85" t="str">
        <f t="shared" si="2"/>
        <v>DOCUMENTO INTERNACIONAL EXPRESSO - 45012DIAMANTE 40 a 250</v>
      </c>
      <c r="AK45" s="50" t="s">
        <v>45</v>
      </c>
      <c r="AL45" s="50" t="s">
        <v>23</v>
      </c>
      <c r="AM45" s="51">
        <v>179.05</v>
      </c>
      <c r="AN45" s="51">
        <v>200.15</v>
      </c>
      <c r="AO45" s="51">
        <v>228.3</v>
      </c>
      <c r="AP45" s="51">
        <v>240.8</v>
      </c>
      <c r="AQ45" s="51">
        <v>253.70000000000002</v>
      </c>
      <c r="AR45" s="51">
        <v>305</v>
      </c>
      <c r="AS45" s="51">
        <v>384.8</v>
      </c>
      <c r="AU45" s="85" t="str">
        <f t="shared" si="3"/>
        <v>PACKET EXPRESS - 33170PLATINUM1001 a 1.500</v>
      </c>
      <c r="AV45" s="50" t="s">
        <v>33</v>
      </c>
      <c r="AW45" s="50" t="s">
        <v>34</v>
      </c>
      <c r="AX45" s="51" t="s">
        <v>1326</v>
      </c>
      <c r="AZ45" s="85" t="str">
        <f t="shared" si="4"/>
        <v>PACKET STANDARD  - 33162PLATINUM3.001 a 3.500</v>
      </c>
      <c r="BA45" s="50" t="s">
        <v>33</v>
      </c>
      <c r="BB45" s="50" t="s">
        <v>46</v>
      </c>
      <c r="BC45" s="51" t="s">
        <v>1398</v>
      </c>
      <c r="BE45" s="85" t="str">
        <f t="shared" si="5"/>
        <v>PACKET NOVAS FAIXAS - 33227PLATINUM1001 a 1.500</v>
      </c>
      <c r="BF45" s="50" t="s">
        <v>33</v>
      </c>
      <c r="BG45" s="50" t="s">
        <v>34</v>
      </c>
      <c r="BH45" s="51" t="s">
        <v>1328</v>
      </c>
    </row>
    <row r="46" spans="1:88" x14ac:dyDescent="0.25">
      <c r="C46" s="85" t="str">
        <f t="shared" si="0"/>
        <v>EXPORTA FÁCIL EXPRESSO - 45110PLATINUM3.501 a 4.000</v>
      </c>
      <c r="D46" s="50" t="s">
        <v>33</v>
      </c>
      <c r="E46" s="50" t="s">
        <v>48</v>
      </c>
      <c r="F46" s="144" t="s">
        <v>1407</v>
      </c>
      <c r="G46" s="144" t="s">
        <v>1408</v>
      </c>
      <c r="H46" s="144" t="s">
        <v>1409</v>
      </c>
      <c r="I46" s="144" t="s">
        <v>1410</v>
      </c>
      <c r="J46" s="144" t="s">
        <v>1411</v>
      </c>
      <c r="K46" s="144" t="s">
        <v>1412</v>
      </c>
      <c r="L46" s="144" t="s">
        <v>1413</v>
      </c>
      <c r="N46" s="85" t="str">
        <f>'[1]EXP FÁCIL STANDARD'!$A$1&amp;O46&amp;P46</f>
        <v>EXPORTA FÁCIL STANDARD - 45128PLATINUM3.501 a 4.000</v>
      </c>
      <c r="O46" s="50" t="s">
        <v>33</v>
      </c>
      <c r="P46" s="50" t="s">
        <v>48</v>
      </c>
      <c r="Q46" s="147" t="s">
        <v>1414</v>
      </c>
      <c r="R46" s="147" t="s">
        <v>1415</v>
      </c>
      <c r="S46" s="147" t="s">
        <v>1416</v>
      </c>
      <c r="T46" s="147" t="s">
        <v>1417</v>
      </c>
      <c r="U46" s="147" t="s">
        <v>1418</v>
      </c>
      <c r="V46" s="147" t="s">
        <v>1419</v>
      </c>
      <c r="W46" s="147" t="s">
        <v>1420</v>
      </c>
      <c r="Y46" s="85" t="str">
        <f t="shared" si="1"/>
        <v>EXPORTA FÁCIL ECONÔMICO - 45209INFINITE 11.501 a 2.000</v>
      </c>
      <c r="Z46" s="50" t="s">
        <v>47</v>
      </c>
      <c r="AA46" s="50" t="s">
        <v>38</v>
      </c>
      <c r="AB46" s="146" t="s">
        <v>1319</v>
      </c>
      <c r="AC46" s="146" t="s">
        <v>1320</v>
      </c>
      <c r="AD46" s="146" t="s">
        <v>1321</v>
      </c>
      <c r="AE46" s="146" t="s">
        <v>1322</v>
      </c>
      <c r="AF46" s="146" t="s">
        <v>1323</v>
      </c>
      <c r="AG46" s="146" t="s">
        <v>1324</v>
      </c>
      <c r="AH46" s="146" t="s">
        <v>1325</v>
      </c>
      <c r="AJ46" s="85" t="str">
        <f t="shared" si="2"/>
        <v>DOCUMENTO INTERNACIONAL EXPRESSO - 45012DIAMANTE 4251 a 500</v>
      </c>
      <c r="AK46" s="50" t="s">
        <v>45</v>
      </c>
      <c r="AL46" s="50" t="s">
        <v>29</v>
      </c>
      <c r="AM46" s="51">
        <v>184.8</v>
      </c>
      <c r="AN46" s="51">
        <v>206.25</v>
      </c>
      <c r="AO46" s="51">
        <v>243.25</v>
      </c>
      <c r="AP46" s="51">
        <v>255.75</v>
      </c>
      <c r="AQ46" s="51">
        <v>294.10000000000002</v>
      </c>
      <c r="AR46" s="51">
        <v>345.40000000000003</v>
      </c>
      <c r="AS46" s="51">
        <v>442.8</v>
      </c>
      <c r="AU46" s="85" t="str">
        <f t="shared" si="3"/>
        <v>PACKET EXPRESS - 33170PLATINUM1.501 a 2.000</v>
      </c>
      <c r="AV46" s="50" t="s">
        <v>33</v>
      </c>
      <c r="AW46" s="50" t="s">
        <v>38</v>
      </c>
      <c r="AX46" s="51" t="s">
        <v>1350</v>
      </c>
      <c r="AZ46" s="85" t="str">
        <f t="shared" si="4"/>
        <v>PACKET STANDARD  - 33162PLATINUM3.501 a 4.000</v>
      </c>
      <c r="BA46" s="50" t="s">
        <v>33</v>
      </c>
      <c r="BB46" s="50" t="s">
        <v>48</v>
      </c>
      <c r="BC46" s="51" t="s">
        <v>1422</v>
      </c>
      <c r="BE46" s="85" t="str">
        <f t="shared" si="5"/>
        <v>PACKET NOVAS FAIXAS - 33227PLATINUM1.501 a 2.000</v>
      </c>
      <c r="BF46" s="50" t="s">
        <v>33</v>
      </c>
      <c r="BG46" s="50" t="s">
        <v>38</v>
      </c>
      <c r="BH46" s="51" t="s">
        <v>1352</v>
      </c>
      <c r="BU46" s="92"/>
      <c r="BV46" s="92"/>
      <c r="BW46" s="93"/>
      <c r="BX46" s="93"/>
      <c r="BY46" s="93"/>
    </row>
    <row r="47" spans="1:88" x14ac:dyDescent="0.25">
      <c r="C47" s="85" t="str">
        <f t="shared" si="0"/>
        <v>EXPORTA FÁCIL EXPRESSO - 45110PLATINUM4.001 a 4.500</v>
      </c>
      <c r="D47" s="50" t="s">
        <v>33</v>
      </c>
      <c r="E47" s="50" t="s">
        <v>50</v>
      </c>
      <c r="F47" s="144" t="s">
        <v>1429</v>
      </c>
      <c r="G47" s="144" t="s">
        <v>1430</v>
      </c>
      <c r="H47" s="144" t="s">
        <v>1431</v>
      </c>
      <c r="I47" s="144" t="s">
        <v>1432</v>
      </c>
      <c r="J47" s="144" t="s">
        <v>1433</v>
      </c>
      <c r="K47" s="144" t="s">
        <v>1434</v>
      </c>
      <c r="L47" s="144" t="s">
        <v>1435</v>
      </c>
      <c r="N47" s="85" t="str">
        <f>'[1]EXP FÁCIL STANDARD'!$A$1&amp;O47&amp;P47</f>
        <v>EXPORTA FÁCIL STANDARD - 45128PLATINUM4.001 a 4.500</v>
      </c>
      <c r="O47" s="50" t="s">
        <v>33</v>
      </c>
      <c r="P47" s="50" t="s">
        <v>50</v>
      </c>
      <c r="Q47" s="147" t="s">
        <v>1436</v>
      </c>
      <c r="R47" s="147" t="s">
        <v>1437</v>
      </c>
      <c r="S47" s="147" t="s">
        <v>1438</v>
      </c>
      <c r="T47" s="147" t="s">
        <v>1439</v>
      </c>
      <c r="U47" s="147" t="s">
        <v>1440</v>
      </c>
      <c r="V47" s="147" t="s">
        <v>1441</v>
      </c>
      <c r="W47" s="147" t="s">
        <v>1442</v>
      </c>
      <c r="Y47" s="85" t="str">
        <f t="shared" si="1"/>
        <v>EXPORTA FÁCIL ECONÔMICO - 45209 Peso (g)</v>
      </c>
      <c r="Z47" s="43"/>
      <c r="AA47" s="43" t="s">
        <v>12</v>
      </c>
      <c r="AB47" s="49" t="s">
        <v>13</v>
      </c>
      <c r="AC47" s="49" t="s">
        <v>14</v>
      </c>
      <c r="AD47" s="49" t="s">
        <v>15</v>
      </c>
      <c r="AE47" s="49" t="s">
        <v>16</v>
      </c>
      <c r="AF47" s="49" t="s">
        <v>17</v>
      </c>
      <c r="AG47" s="49" t="s">
        <v>18</v>
      </c>
      <c r="AH47" s="49" t="s">
        <v>19</v>
      </c>
      <c r="AJ47" s="85" t="str">
        <f t="shared" si="2"/>
        <v>DOCUMENTO INTERNACIONAL EXPRESSO - 45012DIAMANTE 4501 a 1.000</v>
      </c>
      <c r="AK47" s="50" t="s">
        <v>45</v>
      </c>
      <c r="AL47" s="50" t="s">
        <v>35</v>
      </c>
      <c r="AM47" s="51">
        <v>196.4</v>
      </c>
      <c r="AN47" s="51">
        <v>218.75</v>
      </c>
      <c r="AO47" s="51">
        <v>272.85000000000002</v>
      </c>
      <c r="AP47" s="51">
        <v>285.3</v>
      </c>
      <c r="AQ47" s="51">
        <v>374.85</v>
      </c>
      <c r="AR47" s="51">
        <v>426.20000000000005</v>
      </c>
      <c r="AS47" s="51">
        <v>558.4</v>
      </c>
      <c r="AU47" s="85" t="str">
        <f t="shared" si="3"/>
        <v>PACKET EXPRESS - 33170PLATINUM2.001 a 2.500</v>
      </c>
      <c r="AV47" s="50" t="s">
        <v>33</v>
      </c>
      <c r="AW47" s="50" t="s">
        <v>42</v>
      </c>
      <c r="AX47" s="51" t="s">
        <v>1353</v>
      </c>
      <c r="AZ47" s="85" t="str">
        <f t="shared" si="4"/>
        <v>PACKET STANDARD  - 33162PLATINUM4.001 a 4.500</v>
      </c>
      <c r="BA47" s="50" t="s">
        <v>33</v>
      </c>
      <c r="BB47" s="50" t="s">
        <v>50</v>
      </c>
      <c r="BC47" s="51" t="s">
        <v>1444</v>
      </c>
      <c r="BE47" s="85" t="str">
        <f t="shared" si="5"/>
        <v>PACKET NOVAS FAIXAS - 33227PLATINUM2.001 a 2.500</v>
      </c>
      <c r="BF47" s="50" t="s">
        <v>33</v>
      </c>
      <c r="BG47" s="50" t="s">
        <v>42</v>
      </c>
      <c r="BH47" s="51" t="s">
        <v>1375</v>
      </c>
    </row>
    <row r="48" spans="1:88" x14ac:dyDescent="0.25">
      <c r="C48" s="85" t="str">
        <f t="shared" si="0"/>
        <v>EXPORTA FÁCIL EXPRESSO - 45110PLATINUM4.501 a 5.000</v>
      </c>
      <c r="D48" s="50" t="s">
        <v>33</v>
      </c>
      <c r="E48" s="50" t="s">
        <v>52</v>
      </c>
      <c r="F48" s="144" t="s">
        <v>1448</v>
      </c>
      <c r="G48" s="144" t="s">
        <v>1449</v>
      </c>
      <c r="H48" s="144" t="s">
        <v>1450</v>
      </c>
      <c r="I48" s="144" t="s">
        <v>1451</v>
      </c>
      <c r="J48" s="144" t="s">
        <v>1452</v>
      </c>
      <c r="K48" s="144" t="s">
        <v>1453</v>
      </c>
      <c r="L48" s="144" t="s">
        <v>1454</v>
      </c>
      <c r="N48" s="85" t="str">
        <f>'[1]EXP FÁCIL STANDARD'!$A$1&amp;O48&amp;P48</f>
        <v>EXPORTA FÁCIL STANDARD - 45128PLATINUM4.501 a 5.000</v>
      </c>
      <c r="O48" s="50" t="s">
        <v>33</v>
      </c>
      <c r="P48" s="50" t="s">
        <v>52</v>
      </c>
      <c r="Q48" s="147" t="s">
        <v>1455</v>
      </c>
      <c r="R48" s="147" t="s">
        <v>1456</v>
      </c>
      <c r="S48" s="147" t="s">
        <v>1457</v>
      </c>
      <c r="T48" s="147" t="s">
        <v>1458</v>
      </c>
      <c r="U48" s="147" t="s">
        <v>1459</v>
      </c>
      <c r="V48" s="147" t="s">
        <v>1460</v>
      </c>
      <c r="W48" s="147" t="s">
        <v>1461</v>
      </c>
      <c r="Y48" s="85" t="str">
        <f t="shared" si="1"/>
        <v>EXPORTA FÁCIL ECONÔMICO - 45209INFINITE 20 a 500</v>
      </c>
      <c r="Z48" s="50" t="s">
        <v>49</v>
      </c>
      <c r="AA48" s="50" t="s">
        <v>22</v>
      </c>
      <c r="AB48" s="146" t="s">
        <v>1204</v>
      </c>
      <c r="AC48" s="146" t="s">
        <v>1205</v>
      </c>
      <c r="AD48" s="146" t="s">
        <v>1206</v>
      </c>
      <c r="AE48" s="146" t="s">
        <v>1207</v>
      </c>
      <c r="AF48" s="146" t="s">
        <v>1208</v>
      </c>
      <c r="AG48" s="146" t="s">
        <v>1209</v>
      </c>
      <c r="AH48" s="146" t="s">
        <v>1210</v>
      </c>
      <c r="AJ48" s="85" t="str">
        <f t="shared" si="2"/>
        <v>DOCUMENTO INTERNACIONAL EXPRESSO - 45012DIAMANTE 41.001 a 1.500</v>
      </c>
      <c r="AK48" s="50" t="s">
        <v>45</v>
      </c>
      <c r="AL48" s="50" t="s">
        <v>39</v>
      </c>
      <c r="AM48" s="51">
        <v>210.60000000000002</v>
      </c>
      <c r="AN48" s="51">
        <v>232.75</v>
      </c>
      <c r="AO48" s="51">
        <v>305.35000000000002</v>
      </c>
      <c r="AP48" s="51">
        <v>317.85000000000002</v>
      </c>
      <c r="AQ48" s="51">
        <v>459.40000000000003</v>
      </c>
      <c r="AR48" s="51">
        <v>510.85</v>
      </c>
      <c r="AS48" s="51">
        <v>678.30000000000007</v>
      </c>
      <c r="AU48" s="85" t="str">
        <f t="shared" si="3"/>
        <v>PACKET EXPRESS - 33170PLATINUM2.501 a 3.000</v>
      </c>
      <c r="AV48" s="50" t="s">
        <v>33</v>
      </c>
      <c r="AW48" s="50" t="s">
        <v>44</v>
      </c>
      <c r="AX48" s="51" t="s">
        <v>1397</v>
      </c>
      <c r="AZ48" s="85" t="str">
        <f t="shared" si="4"/>
        <v>PACKET STANDARD  - 33162PLATINUM4.501 a 5.000</v>
      </c>
      <c r="BA48" s="50" t="s">
        <v>33</v>
      </c>
      <c r="BB48" s="50" t="s">
        <v>52</v>
      </c>
      <c r="BC48" s="51" t="s">
        <v>1463</v>
      </c>
      <c r="BE48" s="85" t="str">
        <f t="shared" si="5"/>
        <v>PACKET NOVAS FAIXAS - 33227PLATINUM2.501 a 3.000</v>
      </c>
      <c r="BF48" s="50" t="s">
        <v>33</v>
      </c>
      <c r="BG48" s="50" t="s">
        <v>44</v>
      </c>
      <c r="BH48" s="51" t="s">
        <v>1399</v>
      </c>
    </row>
    <row r="49" spans="3:77" x14ac:dyDescent="0.25">
      <c r="C49" s="85" t="str">
        <f t="shared" si="0"/>
        <v>EXPORTA FÁCIL EXPRESSO - 45110PLATINUM1/2 Kg Adicional</v>
      </c>
      <c r="D49" s="50" t="s">
        <v>33</v>
      </c>
      <c r="E49" s="50" t="s">
        <v>54</v>
      </c>
      <c r="F49" s="144" t="s">
        <v>1272</v>
      </c>
      <c r="G49" s="144" t="s">
        <v>1467</v>
      </c>
      <c r="H49" s="144" t="s">
        <v>1468</v>
      </c>
      <c r="I49" s="144" t="s">
        <v>1469</v>
      </c>
      <c r="J49" s="144" t="s">
        <v>1227</v>
      </c>
      <c r="K49" s="144" t="s">
        <v>1470</v>
      </c>
      <c r="L49" s="144" t="s">
        <v>1471</v>
      </c>
      <c r="N49" s="85" t="str">
        <f>'[1]EXP FÁCIL STANDARD'!$A$1&amp;O49&amp;P49</f>
        <v>EXPORTA FÁCIL STANDARD - 45128PLATINUM1/2 Kg Adicional</v>
      </c>
      <c r="O49" s="50" t="s">
        <v>33</v>
      </c>
      <c r="P49" s="50" t="s">
        <v>54</v>
      </c>
      <c r="Q49" s="147" t="s">
        <v>1472</v>
      </c>
      <c r="R49" s="147" t="s">
        <v>1473</v>
      </c>
      <c r="S49" s="147" t="s">
        <v>1474</v>
      </c>
      <c r="T49" s="147" t="s">
        <v>1475</v>
      </c>
      <c r="U49" s="147" t="s">
        <v>1468</v>
      </c>
      <c r="V49" s="147" t="s">
        <v>1476</v>
      </c>
      <c r="W49" s="147" t="s">
        <v>1477</v>
      </c>
      <c r="Y49" s="85" t="str">
        <f t="shared" si="1"/>
        <v>EXPORTA FÁCIL ECONÔMICO - 45209INFINITE 2501 a 1000</v>
      </c>
      <c r="Z49" s="50" t="s">
        <v>49</v>
      </c>
      <c r="AA49" s="50" t="s">
        <v>28</v>
      </c>
      <c r="AB49" s="146" t="s">
        <v>1248</v>
      </c>
      <c r="AC49" s="146" t="s">
        <v>1249</v>
      </c>
      <c r="AD49" s="146" t="s">
        <v>1250</v>
      </c>
      <c r="AE49" s="146" t="s">
        <v>1251</v>
      </c>
      <c r="AF49" s="146" t="s">
        <v>1252</v>
      </c>
      <c r="AG49" s="146" t="s">
        <v>1253</v>
      </c>
      <c r="AH49" s="146" t="s">
        <v>1254</v>
      </c>
      <c r="AJ49" s="85" t="str">
        <f t="shared" si="2"/>
        <v>DOCUMENTO INTERNACIONAL EXPRESSO - 45012DIAMANTE 41.501 a 2.000</v>
      </c>
      <c r="AK49" s="50" t="s">
        <v>45</v>
      </c>
      <c r="AL49" s="50" t="s">
        <v>38</v>
      </c>
      <c r="AM49" s="51">
        <v>222.20000000000002</v>
      </c>
      <c r="AN49" s="51">
        <v>245.10000000000002</v>
      </c>
      <c r="AO49" s="51">
        <v>335</v>
      </c>
      <c r="AP49" s="51">
        <v>347.45000000000005</v>
      </c>
      <c r="AQ49" s="51">
        <v>540.20000000000005</v>
      </c>
      <c r="AR49" s="51">
        <v>591.5</v>
      </c>
      <c r="AS49" s="51">
        <v>794</v>
      </c>
      <c r="AU49" s="85" t="str">
        <f t="shared" si="3"/>
        <v>PACKET EXPRESS - 33170PLATINUM3.001 a 3.500</v>
      </c>
      <c r="AV49" s="50" t="s">
        <v>33</v>
      </c>
      <c r="AW49" s="50" t="s">
        <v>46</v>
      </c>
      <c r="AX49" s="51" t="s">
        <v>1421</v>
      </c>
      <c r="AZ49" s="85" t="str">
        <f t="shared" si="4"/>
        <v>PACKET STANDARD  - 33162PLATINUM1/2 Kg Adicional</v>
      </c>
      <c r="BA49" s="50" t="s">
        <v>33</v>
      </c>
      <c r="BB49" s="50" t="s">
        <v>54</v>
      </c>
      <c r="BC49" s="51" t="s">
        <v>1479</v>
      </c>
      <c r="BE49" s="85" t="str">
        <f t="shared" si="5"/>
        <v>PACKET NOVAS FAIXAS - 33227PLATINUM3.001 a 3.500</v>
      </c>
      <c r="BF49" s="50" t="s">
        <v>33</v>
      </c>
      <c r="BG49" s="50" t="s">
        <v>46</v>
      </c>
      <c r="BH49" s="51" t="s">
        <v>1423</v>
      </c>
    </row>
    <row r="50" spans="3:77" x14ac:dyDescent="0.25">
      <c r="C50" s="85" t="str">
        <f t="shared" si="0"/>
        <v>EXPORTA FÁCIL EXPRESSO - 45110 Peso (g)</v>
      </c>
      <c r="D50" s="43"/>
      <c r="E50" s="43" t="s">
        <v>12</v>
      </c>
      <c r="F50" s="49" t="s">
        <v>13</v>
      </c>
      <c r="G50" s="49" t="s">
        <v>14</v>
      </c>
      <c r="H50" s="49" t="s">
        <v>15</v>
      </c>
      <c r="I50" s="49" t="s">
        <v>16</v>
      </c>
      <c r="J50" s="49" t="s">
        <v>17</v>
      </c>
      <c r="K50" s="49" t="s">
        <v>18</v>
      </c>
      <c r="L50" s="49" t="s">
        <v>19</v>
      </c>
      <c r="N50" s="85" t="str">
        <f>'[1]EXP FÁCIL STANDARD'!$A$1&amp;O50&amp;P50</f>
        <v>EXPORTA FÁCIL STANDARD - 45128 Peso (g)</v>
      </c>
      <c r="O50" s="43"/>
      <c r="P50" s="43" t="s">
        <v>12</v>
      </c>
      <c r="Q50" s="145" t="s">
        <v>13</v>
      </c>
      <c r="R50" s="145" t="s">
        <v>14</v>
      </c>
      <c r="S50" s="145" t="s">
        <v>15</v>
      </c>
      <c r="T50" s="145" t="s">
        <v>16</v>
      </c>
      <c r="U50" s="145" t="s">
        <v>17</v>
      </c>
      <c r="V50" s="145" t="s">
        <v>18</v>
      </c>
      <c r="W50" s="145" t="s">
        <v>19</v>
      </c>
      <c r="Y50" s="85" t="str">
        <f t="shared" si="1"/>
        <v>EXPORTA FÁCIL ECONÔMICO - 45209INFINITE 21001 a 1.500</v>
      </c>
      <c r="Z50" s="50" t="s">
        <v>49</v>
      </c>
      <c r="AA50" s="50" t="s">
        <v>34</v>
      </c>
      <c r="AB50" s="146" t="s">
        <v>1288</v>
      </c>
      <c r="AC50" s="146" t="s">
        <v>1289</v>
      </c>
      <c r="AD50" s="146" t="s">
        <v>1290</v>
      </c>
      <c r="AE50" s="146" t="s">
        <v>1291</v>
      </c>
      <c r="AF50" s="146" t="s">
        <v>1292</v>
      </c>
      <c r="AG50" s="146" t="s">
        <v>1293</v>
      </c>
      <c r="AH50" s="146" t="s">
        <v>1294</v>
      </c>
      <c r="AJ50" s="85" t="str">
        <f t="shared" si="2"/>
        <v>DOCUMENTO INTERNACIONAL EXPRESSO - 45012 Peso (g)</v>
      </c>
      <c r="AK50" s="43"/>
      <c r="AL50" s="43" t="s">
        <v>12</v>
      </c>
      <c r="AM50" s="49" t="s">
        <v>13</v>
      </c>
      <c r="AN50" s="49" t="s">
        <v>14</v>
      </c>
      <c r="AO50" s="49" t="s">
        <v>15</v>
      </c>
      <c r="AP50" s="49" t="s">
        <v>16</v>
      </c>
      <c r="AQ50" s="49" t="s">
        <v>17</v>
      </c>
      <c r="AR50" s="49" t="s">
        <v>18</v>
      </c>
      <c r="AS50" s="49" t="s">
        <v>19</v>
      </c>
      <c r="AU50" s="85" t="str">
        <f t="shared" si="3"/>
        <v>PACKET EXPRESS - 33170PLATINUM3.501 a 4.000</v>
      </c>
      <c r="AV50" s="50" t="s">
        <v>33</v>
      </c>
      <c r="AW50" s="50" t="s">
        <v>48</v>
      </c>
      <c r="AX50" s="51" t="s">
        <v>1443</v>
      </c>
      <c r="AZ50" s="85" t="str">
        <f t="shared" si="4"/>
        <v>PACKET STANDARD  - 33162 Peso (g)</v>
      </c>
      <c r="BA50" s="43"/>
      <c r="BB50" s="43" t="s">
        <v>12</v>
      </c>
      <c r="BC50" s="49" t="s">
        <v>20</v>
      </c>
      <c r="BE50" s="85" t="str">
        <f t="shared" si="5"/>
        <v>PACKET NOVAS FAIXAS - 33227PLATINUM3.501 a 4.000</v>
      </c>
      <c r="BF50" s="50" t="s">
        <v>33</v>
      </c>
      <c r="BG50" s="50" t="s">
        <v>48</v>
      </c>
      <c r="BH50" s="51" t="s">
        <v>1445</v>
      </c>
      <c r="BK50" s="92"/>
      <c r="BL50" s="92"/>
      <c r="BM50" s="93"/>
      <c r="BN50" s="93"/>
      <c r="BO50" s="93"/>
      <c r="BP50" s="93"/>
      <c r="BQ50" s="93"/>
    </row>
    <row r="51" spans="3:77" x14ac:dyDescent="0.25">
      <c r="C51" s="85" t="str">
        <f t="shared" si="0"/>
        <v>EXPORTA FÁCIL EXPRESSO - 45110DIAMANTE 10 a 500</v>
      </c>
      <c r="D51" s="50" t="s">
        <v>37</v>
      </c>
      <c r="E51" s="50" t="s">
        <v>22</v>
      </c>
      <c r="F51" s="144" t="s">
        <v>1190</v>
      </c>
      <c r="G51" s="144" t="s">
        <v>1191</v>
      </c>
      <c r="H51" s="144" t="s">
        <v>1192</v>
      </c>
      <c r="I51" s="144" t="s">
        <v>1193</v>
      </c>
      <c r="J51" s="144" t="s">
        <v>1194</v>
      </c>
      <c r="K51" s="144" t="s">
        <v>1195</v>
      </c>
      <c r="L51" s="144" t="s">
        <v>1196</v>
      </c>
      <c r="N51" s="85" t="str">
        <f>'[1]EXP FÁCIL STANDARD'!$A$1&amp;O51&amp;P51</f>
        <v>EXPORTA FÁCIL STANDARD - 45128DIAMANTE 10 a 500</v>
      </c>
      <c r="O51" s="50" t="s">
        <v>37</v>
      </c>
      <c r="P51" s="50" t="s">
        <v>22</v>
      </c>
      <c r="Q51" s="147" t="s">
        <v>1197</v>
      </c>
      <c r="R51" s="147" t="s">
        <v>1198</v>
      </c>
      <c r="S51" s="147" t="s">
        <v>1199</v>
      </c>
      <c r="T51" s="147" t="s">
        <v>1200</v>
      </c>
      <c r="U51" s="147" t="s">
        <v>1201</v>
      </c>
      <c r="V51" s="147" t="s">
        <v>1202</v>
      </c>
      <c r="W51" s="147" t="s">
        <v>1203</v>
      </c>
      <c r="Y51" s="85" t="str">
        <f t="shared" si="1"/>
        <v>EXPORTA FÁCIL ECONÔMICO - 45209INFINITE 21.501 a 2.000</v>
      </c>
      <c r="Z51" s="50" t="s">
        <v>49</v>
      </c>
      <c r="AA51" s="50" t="s">
        <v>38</v>
      </c>
      <c r="AB51" s="146" t="s">
        <v>1319</v>
      </c>
      <c r="AC51" s="146" t="s">
        <v>1320</v>
      </c>
      <c r="AD51" s="146" t="s">
        <v>1321</v>
      </c>
      <c r="AE51" s="146" t="s">
        <v>1322</v>
      </c>
      <c r="AF51" s="146" t="s">
        <v>1323</v>
      </c>
      <c r="AG51" s="146" t="s">
        <v>1324</v>
      </c>
      <c r="AH51" s="146" t="s">
        <v>1325</v>
      </c>
      <c r="AJ51" s="85" t="str">
        <f t="shared" si="2"/>
        <v>DOCUMENTO INTERNACIONAL EXPRESSO - 45012INFINITE 10 a 250</v>
      </c>
      <c r="AK51" s="50" t="s">
        <v>47</v>
      </c>
      <c r="AL51" s="50" t="s">
        <v>23</v>
      </c>
      <c r="AM51" s="51">
        <v>179.05</v>
      </c>
      <c r="AN51" s="51">
        <v>200.15</v>
      </c>
      <c r="AO51" s="51">
        <v>228.3</v>
      </c>
      <c r="AP51" s="51">
        <v>240.8</v>
      </c>
      <c r="AQ51" s="51">
        <v>253.70000000000002</v>
      </c>
      <c r="AR51" s="51">
        <v>305</v>
      </c>
      <c r="AS51" s="51">
        <v>384.8</v>
      </c>
      <c r="AU51" s="85" t="str">
        <f t="shared" si="3"/>
        <v>PACKET EXPRESS - 33170PLATINUM4.001 a 4.500</v>
      </c>
      <c r="AV51" s="50" t="s">
        <v>33</v>
      </c>
      <c r="AW51" s="50" t="s">
        <v>50</v>
      </c>
      <c r="AX51" s="51" t="s">
        <v>1462</v>
      </c>
      <c r="AZ51" s="85" t="str">
        <f t="shared" si="4"/>
        <v>PACKET STANDARD  - 33162DIAMANTE 10 a 500</v>
      </c>
      <c r="BA51" s="50" t="s">
        <v>37</v>
      </c>
      <c r="BB51" s="50" t="s">
        <v>22</v>
      </c>
      <c r="BC51" s="51" t="s">
        <v>1485</v>
      </c>
      <c r="BE51" s="85" t="str">
        <f t="shared" si="5"/>
        <v>PACKET NOVAS FAIXAS - 33227PLATINUM4.001 a 4.500</v>
      </c>
      <c r="BF51" s="50" t="s">
        <v>33</v>
      </c>
      <c r="BG51" s="50" t="s">
        <v>50</v>
      </c>
      <c r="BH51" s="51" t="s">
        <v>1464</v>
      </c>
      <c r="BU51" s="92"/>
      <c r="BV51" s="92"/>
      <c r="BW51" s="93"/>
      <c r="BX51" s="93"/>
      <c r="BY51" s="93"/>
    </row>
    <row r="52" spans="3:77" x14ac:dyDescent="0.25">
      <c r="C52" s="85" t="str">
        <f t="shared" si="0"/>
        <v>EXPORTA FÁCIL EXPRESSO - 45110DIAMANTE 1501 a 1000</v>
      </c>
      <c r="D52" s="50" t="s">
        <v>37</v>
      </c>
      <c r="E52" s="50" t="s">
        <v>28</v>
      </c>
      <c r="F52" s="144" t="s">
        <v>1234</v>
      </c>
      <c r="G52" s="144" t="s">
        <v>1235</v>
      </c>
      <c r="H52" s="144" t="s">
        <v>1236</v>
      </c>
      <c r="I52" s="144" t="s">
        <v>1237</v>
      </c>
      <c r="J52" s="144" t="s">
        <v>1238</v>
      </c>
      <c r="K52" s="144" t="s">
        <v>1239</v>
      </c>
      <c r="L52" s="144" t="s">
        <v>1240</v>
      </c>
      <c r="N52" s="85" t="str">
        <f>'[1]EXP FÁCIL STANDARD'!$A$1&amp;O52&amp;P52</f>
        <v>EXPORTA FÁCIL STANDARD - 45128DIAMANTE 1501 a 1000</v>
      </c>
      <c r="O52" s="50" t="s">
        <v>37</v>
      </c>
      <c r="P52" s="50" t="s">
        <v>28</v>
      </c>
      <c r="Q52" s="147" t="s">
        <v>1241</v>
      </c>
      <c r="R52" s="147" t="s">
        <v>1242</v>
      </c>
      <c r="S52" s="147" t="s">
        <v>1243</v>
      </c>
      <c r="T52" s="147" t="s">
        <v>1244</v>
      </c>
      <c r="U52" s="147" t="s">
        <v>1245</v>
      </c>
      <c r="V52" s="147" t="s">
        <v>1246</v>
      </c>
      <c r="W52" s="147" t="s">
        <v>1247</v>
      </c>
      <c r="Y52" s="85" t="str">
        <f t="shared" si="1"/>
        <v>EXPORTA FÁCIL ECONÔMICO - 45209 Peso (g)</v>
      </c>
      <c r="Z52" s="43"/>
      <c r="AA52" s="43" t="s">
        <v>12</v>
      </c>
      <c r="AB52" s="49" t="s">
        <v>13</v>
      </c>
      <c r="AC52" s="49" t="s">
        <v>14</v>
      </c>
      <c r="AD52" s="49" t="s">
        <v>15</v>
      </c>
      <c r="AE52" s="49" t="s">
        <v>16</v>
      </c>
      <c r="AF52" s="49" t="s">
        <v>17</v>
      </c>
      <c r="AG52" s="49" t="s">
        <v>18</v>
      </c>
      <c r="AH52" s="49" t="s">
        <v>19</v>
      </c>
      <c r="AJ52" s="85" t="str">
        <f t="shared" si="2"/>
        <v>DOCUMENTO INTERNACIONAL EXPRESSO - 45012INFINITE 1251 a 500</v>
      </c>
      <c r="AK52" s="50" t="s">
        <v>47</v>
      </c>
      <c r="AL52" s="50" t="s">
        <v>29</v>
      </c>
      <c r="AM52" s="51">
        <v>184.8</v>
      </c>
      <c r="AN52" s="51">
        <v>206.25</v>
      </c>
      <c r="AO52" s="51">
        <v>243.25</v>
      </c>
      <c r="AP52" s="51">
        <v>255.75</v>
      </c>
      <c r="AQ52" s="51">
        <v>294.10000000000002</v>
      </c>
      <c r="AR52" s="51">
        <v>345.40000000000003</v>
      </c>
      <c r="AS52" s="51">
        <v>442.8</v>
      </c>
      <c r="AU52" s="85" t="str">
        <f t="shared" si="3"/>
        <v>PACKET EXPRESS - 33170PLATINUM4.501 a 5.000</v>
      </c>
      <c r="AV52" s="50" t="s">
        <v>33</v>
      </c>
      <c r="AW52" s="50" t="s">
        <v>52</v>
      </c>
      <c r="AX52" s="51" t="s">
        <v>1478</v>
      </c>
      <c r="AZ52" s="85" t="str">
        <f t="shared" si="4"/>
        <v>PACKET STANDARD  - 33162DIAMANTE 1501 a 1000</v>
      </c>
      <c r="BA52" s="50" t="s">
        <v>37</v>
      </c>
      <c r="BB52" s="50" t="s">
        <v>28</v>
      </c>
      <c r="BC52" s="51" t="s">
        <v>1486</v>
      </c>
      <c r="BE52" s="85" t="str">
        <f t="shared" si="5"/>
        <v>PACKET NOVAS FAIXAS - 33227PLATINUM4.501 a 5.000</v>
      </c>
      <c r="BF52" s="50" t="s">
        <v>33</v>
      </c>
      <c r="BG52" s="50" t="s">
        <v>52</v>
      </c>
      <c r="BH52" s="51" t="s">
        <v>1480</v>
      </c>
    </row>
    <row r="53" spans="3:77" x14ac:dyDescent="0.25">
      <c r="C53" s="85" t="str">
        <f t="shared" si="0"/>
        <v>EXPORTA FÁCIL EXPRESSO - 45110DIAMANTE 11001 a 1.500</v>
      </c>
      <c r="D53" s="50" t="s">
        <v>37</v>
      </c>
      <c r="E53" s="50" t="s">
        <v>34</v>
      </c>
      <c r="F53" s="144" t="s">
        <v>1274</v>
      </c>
      <c r="G53" s="144" t="s">
        <v>1275</v>
      </c>
      <c r="H53" s="144" t="s">
        <v>1276</v>
      </c>
      <c r="I53" s="144" t="s">
        <v>1277</v>
      </c>
      <c r="J53" s="144" t="s">
        <v>1278</v>
      </c>
      <c r="K53" s="144" t="s">
        <v>1279</v>
      </c>
      <c r="L53" s="144" t="s">
        <v>1280</v>
      </c>
      <c r="N53" s="85" t="str">
        <f>'[1]EXP FÁCIL STANDARD'!$A$1&amp;O53&amp;P53</f>
        <v>EXPORTA FÁCIL STANDARD - 45128DIAMANTE 11001 a 1.500</v>
      </c>
      <c r="O53" s="50" t="s">
        <v>37</v>
      </c>
      <c r="P53" s="50" t="s">
        <v>34</v>
      </c>
      <c r="Q53" s="147" t="s">
        <v>1281</v>
      </c>
      <c r="R53" s="147" t="s">
        <v>1282</v>
      </c>
      <c r="S53" s="147" t="s">
        <v>1283</v>
      </c>
      <c r="T53" s="147" t="s">
        <v>1284</v>
      </c>
      <c r="U53" s="147" t="s">
        <v>1285</v>
      </c>
      <c r="V53" s="147" t="s">
        <v>1286</v>
      </c>
      <c r="W53" s="147" t="s">
        <v>1287</v>
      </c>
      <c r="Y53" s="85" t="str">
        <f t="shared" si="1"/>
        <v>EXPORTA FÁCIL ECONÔMICO - 45209INFINITE 30 a 500</v>
      </c>
      <c r="Z53" s="50" t="s">
        <v>51</v>
      </c>
      <c r="AA53" s="50" t="s">
        <v>22</v>
      </c>
      <c r="AB53" s="146" t="s">
        <v>1204</v>
      </c>
      <c r="AC53" s="146" t="s">
        <v>1205</v>
      </c>
      <c r="AD53" s="146" t="s">
        <v>1206</v>
      </c>
      <c r="AE53" s="146" t="s">
        <v>1207</v>
      </c>
      <c r="AF53" s="146" t="s">
        <v>1208</v>
      </c>
      <c r="AG53" s="146" t="s">
        <v>1209</v>
      </c>
      <c r="AH53" s="146" t="s">
        <v>1210</v>
      </c>
      <c r="AJ53" s="85" t="str">
        <f t="shared" si="2"/>
        <v>DOCUMENTO INTERNACIONAL EXPRESSO - 45012INFINITE 1501 a 1.000</v>
      </c>
      <c r="AK53" s="50" t="s">
        <v>47</v>
      </c>
      <c r="AL53" s="50" t="s">
        <v>35</v>
      </c>
      <c r="AM53" s="51">
        <v>196.4</v>
      </c>
      <c r="AN53" s="51">
        <v>218.75</v>
      </c>
      <c r="AO53" s="51">
        <v>272.85000000000002</v>
      </c>
      <c r="AP53" s="51">
        <v>285.3</v>
      </c>
      <c r="AQ53" s="51">
        <v>374.85</v>
      </c>
      <c r="AR53" s="51">
        <v>426.20000000000005</v>
      </c>
      <c r="AS53" s="51">
        <v>558.4</v>
      </c>
      <c r="AU53" s="85" t="str">
        <f t="shared" si="3"/>
        <v>PACKET EXPRESS - 33170PLATINUM1/2 Kg Adicional</v>
      </c>
      <c r="AV53" s="50" t="s">
        <v>33</v>
      </c>
      <c r="AW53" s="50" t="s">
        <v>54</v>
      </c>
      <c r="AX53" s="51" t="s">
        <v>1483</v>
      </c>
      <c r="AZ53" s="85" t="str">
        <f t="shared" si="4"/>
        <v>PACKET STANDARD  - 33162DIAMANTE 11001 a 1.500</v>
      </c>
      <c r="BA53" s="50" t="s">
        <v>37</v>
      </c>
      <c r="BB53" s="50" t="s">
        <v>34</v>
      </c>
      <c r="BC53" s="51" t="s">
        <v>76</v>
      </c>
      <c r="BE53" s="85" t="str">
        <f t="shared" si="5"/>
        <v>PACKET NOVAS FAIXAS - 33227PLATINUM1/2 Kg Adicional</v>
      </c>
      <c r="BF53" s="50" t="s">
        <v>33</v>
      </c>
      <c r="BG53" s="50" t="s">
        <v>54</v>
      </c>
      <c r="BH53" s="51" t="s">
        <v>1484</v>
      </c>
    </row>
    <row r="54" spans="3:77" x14ac:dyDescent="0.25">
      <c r="C54" s="85" t="str">
        <f t="shared" si="0"/>
        <v>EXPORTA FÁCIL EXPRESSO - 45110DIAMANTE 11.501 a 2.000</v>
      </c>
      <c r="D54" s="50" t="s">
        <v>37</v>
      </c>
      <c r="E54" s="50" t="s">
        <v>38</v>
      </c>
      <c r="F54" s="144" t="s">
        <v>1305</v>
      </c>
      <c r="G54" s="144" t="s">
        <v>1306</v>
      </c>
      <c r="H54" s="144" t="s">
        <v>1307</v>
      </c>
      <c r="I54" s="144" t="s">
        <v>1308</v>
      </c>
      <c r="J54" s="144" t="s">
        <v>1309</v>
      </c>
      <c r="K54" s="144" t="s">
        <v>1310</v>
      </c>
      <c r="L54" s="144" t="s">
        <v>1311</v>
      </c>
      <c r="N54" s="85" t="str">
        <f>'[1]EXP FÁCIL STANDARD'!$A$1&amp;O54&amp;P54</f>
        <v>EXPORTA FÁCIL STANDARD - 45128DIAMANTE 11.501 a 2.000</v>
      </c>
      <c r="O54" s="50" t="s">
        <v>37</v>
      </c>
      <c r="P54" s="50" t="s">
        <v>38</v>
      </c>
      <c r="Q54" s="147" t="s">
        <v>1312</v>
      </c>
      <c r="R54" s="147" t="s">
        <v>1313</v>
      </c>
      <c r="S54" s="147" t="s">
        <v>1314</v>
      </c>
      <c r="T54" s="147" t="s">
        <v>1315</v>
      </c>
      <c r="U54" s="147" t="s">
        <v>1316</v>
      </c>
      <c r="V54" s="147" t="s">
        <v>1317</v>
      </c>
      <c r="W54" s="147" t="s">
        <v>1318</v>
      </c>
      <c r="Y54" s="85" t="str">
        <f t="shared" si="1"/>
        <v>EXPORTA FÁCIL ECONÔMICO - 45209INFINITE 3501 a 1000</v>
      </c>
      <c r="Z54" s="50" t="s">
        <v>51</v>
      </c>
      <c r="AA54" s="50" t="s">
        <v>28</v>
      </c>
      <c r="AB54" s="146" t="s">
        <v>1248</v>
      </c>
      <c r="AC54" s="146" t="s">
        <v>1249</v>
      </c>
      <c r="AD54" s="146" t="s">
        <v>1250</v>
      </c>
      <c r="AE54" s="146" t="s">
        <v>1251</v>
      </c>
      <c r="AF54" s="146" t="s">
        <v>1252</v>
      </c>
      <c r="AG54" s="146" t="s">
        <v>1253</v>
      </c>
      <c r="AH54" s="146" t="s">
        <v>1254</v>
      </c>
      <c r="AJ54" s="85" t="str">
        <f t="shared" si="2"/>
        <v>DOCUMENTO INTERNACIONAL EXPRESSO - 45012INFINITE 11.001 a 1.500</v>
      </c>
      <c r="AK54" s="50" t="s">
        <v>47</v>
      </c>
      <c r="AL54" s="50" t="s">
        <v>39</v>
      </c>
      <c r="AM54" s="51">
        <v>210.60000000000002</v>
      </c>
      <c r="AN54" s="51">
        <v>232.75</v>
      </c>
      <c r="AO54" s="51">
        <v>305.35000000000002</v>
      </c>
      <c r="AP54" s="51">
        <v>317.85000000000002</v>
      </c>
      <c r="AQ54" s="51">
        <v>459.40000000000003</v>
      </c>
      <c r="AR54" s="51">
        <v>510.85</v>
      </c>
      <c r="AS54" s="51">
        <v>678.30000000000007</v>
      </c>
      <c r="AU54" s="85" t="str">
        <f t="shared" si="3"/>
        <v>PACKET EXPRESS - 33170 Peso (g)</v>
      </c>
      <c r="AV54" s="43"/>
      <c r="AW54" s="43" t="s">
        <v>12</v>
      </c>
      <c r="AX54" s="49" t="s">
        <v>20</v>
      </c>
      <c r="AZ54" s="85" t="str">
        <f t="shared" si="4"/>
        <v>PACKET STANDARD  - 33162DIAMANTE 11.501 a 2.000</v>
      </c>
      <c r="BA54" s="50" t="s">
        <v>37</v>
      </c>
      <c r="BB54" s="50" t="s">
        <v>38</v>
      </c>
      <c r="BC54" s="51" t="s">
        <v>1487</v>
      </c>
      <c r="BE54" s="85" t="str">
        <f t="shared" si="5"/>
        <v>PACKET NOVAS FAIXAS - 33227 Peso (g)</v>
      </c>
      <c r="BF54" s="43"/>
      <c r="BG54" s="43" t="s">
        <v>12</v>
      </c>
      <c r="BH54" s="49" t="s">
        <v>20</v>
      </c>
    </row>
    <row r="55" spans="3:77" x14ac:dyDescent="0.25">
      <c r="C55" s="85" t="str">
        <f t="shared" si="0"/>
        <v>EXPORTA FÁCIL EXPRESSO - 45110DIAMANTE 12.001 a 2.500</v>
      </c>
      <c r="D55" s="50" t="s">
        <v>37</v>
      </c>
      <c r="E55" s="50" t="s">
        <v>42</v>
      </c>
      <c r="F55" s="144" t="s">
        <v>1336</v>
      </c>
      <c r="G55" s="144" t="s">
        <v>1337</v>
      </c>
      <c r="H55" s="144" t="s">
        <v>1338</v>
      </c>
      <c r="I55" s="144" t="s">
        <v>1339</v>
      </c>
      <c r="J55" s="144" t="s">
        <v>1340</v>
      </c>
      <c r="K55" s="144" t="s">
        <v>1341</v>
      </c>
      <c r="L55" s="144" t="s">
        <v>1342</v>
      </c>
      <c r="N55" s="85" t="str">
        <f>'[1]EXP FÁCIL STANDARD'!$A$1&amp;O55&amp;P55</f>
        <v>EXPORTA FÁCIL STANDARD - 45128DIAMANTE 12.001 a 2.500</v>
      </c>
      <c r="O55" s="50" t="s">
        <v>37</v>
      </c>
      <c r="P55" s="50" t="s">
        <v>42</v>
      </c>
      <c r="Q55" s="147" t="s">
        <v>1343</v>
      </c>
      <c r="R55" s="147" t="s">
        <v>1344</v>
      </c>
      <c r="S55" s="147" t="s">
        <v>1345</v>
      </c>
      <c r="T55" s="147" t="s">
        <v>1346</v>
      </c>
      <c r="U55" s="147" t="s">
        <v>1347</v>
      </c>
      <c r="V55" s="147" t="s">
        <v>1348</v>
      </c>
      <c r="W55" s="147" t="s">
        <v>1349</v>
      </c>
      <c r="Y55" s="85" t="str">
        <f t="shared" si="1"/>
        <v>EXPORTA FÁCIL ECONÔMICO - 45209INFINITE 31001 a 1.500</v>
      </c>
      <c r="Z55" s="50" t="s">
        <v>51</v>
      </c>
      <c r="AA55" s="50" t="s">
        <v>34</v>
      </c>
      <c r="AB55" s="146" t="s">
        <v>1288</v>
      </c>
      <c r="AC55" s="146" t="s">
        <v>1289</v>
      </c>
      <c r="AD55" s="146" t="s">
        <v>1290</v>
      </c>
      <c r="AE55" s="146" t="s">
        <v>1291</v>
      </c>
      <c r="AF55" s="146" t="s">
        <v>1292</v>
      </c>
      <c r="AG55" s="146" t="s">
        <v>1293</v>
      </c>
      <c r="AH55" s="146" t="s">
        <v>1294</v>
      </c>
      <c r="AJ55" s="85" t="str">
        <f t="shared" si="2"/>
        <v>DOCUMENTO INTERNACIONAL EXPRESSO - 45012INFINITE 11.501 a 2.000</v>
      </c>
      <c r="AK55" s="50" t="s">
        <v>47</v>
      </c>
      <c r="AL55" s="50" t="s">
        <v>38</v>
      </c>
      <c r="AM55" s="51">
        <v>222.20000000000002</v>
      </c>
      <c r="AN55" s="51">
        <v>245.10000000000002</v>
      </c>
      <c r="AO55" s="51">
        <v>335</v>
      </c>
      <c r="AP55" s="51">
        <v>347.45000000000005</v>
      </c>
      <c r="AQ55" s="51">
        <v>540.20000000000005</v>
      </c>
      <c r="AR55" s="51">
        <v>591.5</v>
      </c>
      <c r="AS55" s="51">
        <v>794</v>
      </c>
      <c r="AU55" s="85" t="str">
        <f t="shared" si="3"/>
        <v>PACKET EXPRESS - 33170DIAMANTE 10 a 300</v>
      </c>
      <c r="AV55" s="50" t="s">
        <v>37</v>
      </c>
      <c r="AW55" s="50" t="s">
        <v>24</v>
      </c>
      <c r="AX55" s="51" t="s">
        <v>1488</v>
      </c>
      <c r="AZ55" s="85" t="str">
        <f t="shared" si="4"/>
        <v>PACKET STANDARD  - 33162DIAMANTE 12.001 a 2.500</v>
      </c>
      <c r="BA55" s="50" t="s">
        <v>37</v>
      </c>
      <c r="BB55" s="50" t="s">
        <v>42</v>
      </c>
      <c r="BC55" s="51" t="s">
        <v>1489</v>
      </c>
      <c r="BE55" s="85" t="str">
        <f t="shared" si="5"/>
        <v>PACKET NOVAS FAIXAS - 33227DIAMANTE 10 a 200</v>
      </c>
      <c r="BF55" s="50" t="s">
        <v>37</v>
      </c>
      <c r="BG55" s="50" t="s">
        <v>25</v>
      </c>
      <c r="BH55" s="51" t="s">
        <v>1490</v>
      </c>
    </row>
    <row r="56" spans="3:77" x14ac:dyDescent="0.25">
      <c r="C56" s="85" t="str">
        <f t="shared" si="0"/>
        <v>EXPORTA FÁCIL EXPRESSO - 45110DIAMANTE 12.501 a 3.000</v>
      </c>
      <c r="D56" s="50" t="s">
        <v>37</v>
      </c>
      <c r="E56" s="50" t="s">
        <v>44</v>
      </c>
      <c r="F56" s="144" t="s">
        <v>1360</v>
      </c>
      <c r="G56" s="144" t="s">
        <v>1361</v>
      </c>
      <c r="H56" s="144" t="s">
        <v>1362</v>
      </c>
      <c r="I56" s="144" t="s">
        <v>1363</v>
      </c>
      <c r="J56" s="144" t="s">
        <v>1364</v>
      </c>
      <c r="K56" s="144" t="s">
        <v>1365</v>
      </c>
      <c r="L56" s="144" t="s">
        <v>1366</v>
      </c>
      <c r="N56" s="85" t="str">
        <f>'[1]EXP FÁCIL STANDARD'!$A$1&amp;O56&amp;P56</f>
        <v>EXPORTA FÁCIL STANDARD - 45128DIAMANTE 12.501 a 3.000</v>
      </c>
      <c r="O56" s="50" t="s">
        <v>37</v>
      </c>
      <c r="P56" s="50" t="s">
        <v>44</v>
      </c>
      <c r="Q56" s="147" t="s">
        <v>1367</v>
      </c>
      <c r="R56" s="147" t="s">
        <v>1368</v>
      </c>
      <c r="S56" s="147" t="s">
        <v>1369</v>
      </c>
      <c r="T56" s="147" t="s">
        <v>1370</v>
      </c>
      <c r="U56" s="147" t="s">
        <v>1371</v>
      </c>
      <c r="V56" s="147" t="s">
        <v>1372</v>
      </c>
      <c r="W56" s="147" t="s">
        <v>1373</v>
      </c>
      <c r="Y56" s="85" t="str">
        <f t="shared" si="1"/>
        <v>EXPORTA FÁCIL ECONÔMICO - 45209INFINITE 31.501 a 2.000</v>
      </c>
      <c r="Z56" s="50" t="s">
        <v>51</v>
      </c>
      <c r="AA56" s="50" t="s">
        <v>38</v>
      </c>
      <c r="AB56" s="146" t="s">
        <v>1319</v>
      </c>
      <c r="AC56" s="146" t="s">
        <v>1320</v>
      </c>
      <c r="AD56" s="146" t="s">
        <v>1321</v>
      </c>
      <c r="AE56" s="146" t="s">
        <v>1322</v>
      </c>
      <c r="AF56" s="146" t="s">
        <v>1323</v>
      </c>
      <c r="AG56" s="146" t="s">
        <v>1324</v>
      </c>
      <c r="AH56" s="146" t="s">
        <v>1325</v>
      </c>
      <c r="AJ56" s="85" t="str">
        <f t="shared" si="2"/>
        <v>DOCUMENTO INTERNACIONAL EXPRESSO - 45012 Peso (g)</v>
      </c>
      <c r="AK56" s="43"/>
      <c r="AL56" s="43" t="s">
        <v>12</v>
      </c>
      <c r="AM56" s="49" t="s">
        <v>13</v>
      </c>
      <c r="AN56" s="49" t="s">
        <v>14</v>
      </c>
      <c r="AO56" s="49" t="s">
        <v>15</v>
      </c>
      <c r="AP56" s="49" t="s">
        <v>16</v>
      </c>
      <c r="AQ56" s="49" t="s">
        <v>17</v>
      </c>
      <c r="AR56" s="49" t="s">
        <v>18</v>
      </c>
      <c r="AS56" s="49" t="s">
        <v>19</v>
      </c>
      <c r="AU56" s="85" t="str">
        <f t="shared" si="3"/>
        <v>PACKET EXPRESS - 33170DIAMANTE 1301 a 500</v>
      </c>
      <c r="AV56" s="50" t="s">
        <v>37</v>
      </c>
      <c r="AW56" s="50" t="s">
        <v>30</v>
      </c>
      <c r="AX56" s="51" t="s">
        <v>1491</v>
      </c>
      <c r="AZ56" s="85" t="str">
        <f t="shared" si="4"/>
        <v>PACKET STANDARD  - 33162DIAMANTE 12.501 a 3.000</v>
      </c>
      <c r="BA56" s="50" t="s">
        <v>37</v>
      </c>
      <c r="BB56" s="50" t="s">
        <v>44</v>
      </c>
      <c r="BC56" s="51" t="s">
        <v>1492</v>
      </c>
      <c r="BE56" s="85" t="str">
        <f t="shared" si="5"/>
        <v>PACKET NOVAS FAIXAS - 33227DIAMANTE 1201 a 500</v>
      </c>
      <c r="BF56" s="50" t="s">
        <v>37</v>
      </c>
      <c r="BG56" s="50" t="s">
        <v>31</v>
      </c>
      <c r="BH56" s="51" t="s">
        <v>1493</v>
      </c>
      <c r="BU56" s="92"/>
      <c r="BV56" s="92"/>
      <c r="BW56" s="93"/>
      <c r="BX56" s="93"/>
      <c r="BY56" s="93"/>
    </row>
    <row r="57" spans="3:77" x14ac:dyDescent="0.25">
      <c r="C57" s="85" t="str">
        <f t="shared" si="0"/>
        <v>EXPORTA FÁCIL EXPRESSO - 45110DIAMANTE 13.001 a 3.500</v>
      </c>
      <c r="D57" s="50" t="s">
        <v>37</v>
      </c>
      <c r="E57" s="50" t="s">
        <v>46</v>
      </c>
      <c r="F57" s="144" t="s">
        <v>1383</v>
      </c>
      <c r="G57" s="144" t="s">
        <v>1384</v>
      </c>
      <c r="H57" s="144" t="s">
        <v>1385</v>
      </c>
      <c r="I57" s="144" t="s">
        <v>1386</v>
      </c>
      <c r="J57" s="144" t="s">
        <v>1387</v>
      </c>
      <c r="K57" s="144" t="s">
        <v>1388</v>
      </c>
      <c r="L57" s="144" t="s">
        <v>1389</v>
      </c>
      <c r="N57" s="85" t="str">
        <f>'[1]EXP FÁCIL STANDARD'!$A$1&amp;O57&amp;P57</f>
        <v>EXPORTA FÁCIL STANDARD - 45128DIAMANTE 13.001 a 3.500</v>
      </c>
      <c r="O57" s="50" t="s">
        <v>37</v>
      </c>
      <c r="P57" s="50" t="s">
        <v>46</v>
      </c>
      <c r="Q57" s="147" t="s">
        <v>1390</v>
      </c>
      <c r="R57" s="147" t="s">
        <v>1391</v>
      </c>
      <c r="S57" s="147" t="s">
        <v>1392</v>
      </c>
      <c r="T57" s="147" t="s">
        <v>1393</v>
      </c>
      <c r="U57" s="147" t="s">
        <v>1394</v>
      </c>
      <c r="V57" s="147" t="s">
        <v>1395</v>
      </c>
      <c r="W57" s="147" t="s">
        <v>1396</v>
      </c>
      <c r="Y57" s="85" t="str">
        <f t="shared" si="1"/>
        <v>EXPORTA FÁCIL ECONÔMICO - 45209 Peso (g)</v>
      </c>
      <c r="Z57" s="43"/>
      <c r="AA57" s="43" t="s">
        <v>12</v>
      </c>
      <c r="AB57" s="49" t="s">
        <v>13</v>
      </c>
      <c r="AC57" s="49" t="s">
        <v>14</v>
      </c>
      <c r="AD57" s="49" t="s">
        <v>15</v>
      </c>
      <c r="AE57" s="49" t="s">
        <v>16</v>
      </c>
      <c r="AF57" s="49" t="s">
        <v>17</v>
      </c>
      <c r="AG57" s="49" t="s">
        <v>18</v>
      </c>
      <c r="AH57" s="49" t="s">
        <v>19</v>
      </c>
      <c r="AJ57" s="85" t="str">
        <f t="shared" si="2"/>
        <v>DOCUMENTO INTERNACIONAL EXPRESSO - 45012INFINITE 20 a 250</v>
      </c>
      <c r="AK57" s="50" t="s">
        <v>49</v>
      </c>
      <c r="AL57" s="50" t="s">
        <v>23</v>
      </c>
      <c r="AM57" s="51">
        <v>179.05</v>
      </c>
      <c r="AN57" s="51">
        <v>200.15</v>
      </c>
      <c r="AO57" s="51">
        <v>228.3</v>
      </c>
      <c r="AP57" s="51">
        <v>240.8</v>
      </c>
      <c r="AQ57" s="51">
        <v>253.70000000000002</v>
      </c>
      <c r="AR57" s="51">
        <v>305</v>
      </c>
      <c r="AS57" s="51">
        <v>384.8</v>
      </c>
      <c r="AU57" s="85" t="str">
        <f t="shared" si="3"/>
        <v>PACKET EXPRESS - 33170DIAMANTE 1501 a 1000</v>
      </c>
      <c r="AV57" s="50" t="s">
        <v>37</v>
      </c>
      <c r="AW57" s="50" t="s">
        <v>28</v>
      </c>
      <c r="AX57" s="51" t="s">
        <v>1494</v>
      </c>
      <c r="AZ57" s="85" t="str">
        <f t="shared" si="4"/>
        <v>PACKET STANDARD  - 33162DIAMANTE 13.001 a 3.500</v>
      </c>
      <c r="BA57" s="50" t="s">
        <v>37</v>
      </c>
      <c r="BB57" s="50" t="s">
        <v>46</v>
      </c>
      <c r="BC57" s="51" t="s">
        <v>1495</v>
      </c>
      <c r="BE57" s="85" t="str">
        <f t="shared" si="5"/>
        <v>PACKET NOVAS FAIXAS - 33227DIAMANTE 1501 a 1000</v>
      </c>
      <c r="BF57" s="50" t="s">
        <v>37</v>
      </c>
      <c r="BG57" s="50" t="s">
        <v>28</v>
      </c>
      <c r="BH57" s="51" t="s">
        <v>1496</v>
      </c>
    </row>
    <row r="58" spans="3:77" x14ac:dyDescent="0.25">
      <c r="C58" s="85" t="str">
        <f t="shared" si="0"/>
        <v>EXPORTA FÁCIL EXPRESSO - 45110DIAMANTE 13.501 a 4.000</v>
      </c>
      <c r="D58" s="50" t="s">
        <v>37</v>
      </c>
      <c r="E58" s="50" t="s">
        <v>48</v>
      </c>
      <c r="F58" s="144" t="s">
        <v>1407</v>
      </c>
      <c r="G58" s="144" t="s">
        <v>1408</v>
      </c>
      <c r="H58" s="144" t="s">
        <v>1409</v>
      </c>
      <c r="I58" s="144" t="s">
        <v>1410</v>
      </c>
      <c r="J58" s="144" t="s">
        <v>1411</v>
      </c>
      <c r="K58" s="144" t="s">
        <v>1412</v>
      </c>
      <c r="L58" s="144" t="s">
        <v>1413</v>
      </c>
      <c r="N58" s="85" t="str">
        <f>'[1]EXP FÁCIL STANDARD'!$A$1&amp;O58&amp;P58</f>
        <v>EXPORTA FÁCIL STANDARD - 45128DIAMANTE 13.501 a 4.000</v>
      </c>
      <c r="O58" s="50" t="s">
        <v>37</v>
      </c>
      <c r="P58" s="50" t="s">
        <v>48</v>
      </c>
      <c r="Q58" s="147" t="s">
        <v>1414</v>
      </c>
      <c r="R58" s="147" t="s">
        <v>1415</v>
      </c>
      <c r="S58" s="147" t="s">
        <v>1416</v>
      </c>
      <c r="T58" s="147" t="s">
        <v>1417</v>
      </c>
      <c r="U58" s="147" t="s">
        <v>1418</v>
      </c>
      <c r="V58" s="147" t="s">
        <v>1419</v>
      </c>
      <c r="W58" s="147" t="s">
        <v>1420</v>
      </c>
      <c r="Y58" s="85" t="str">
        <f t="shared" si="1"/>
        <v>EXPORTA FÁCIL ECONÔMICO - 45209INFINITE 40 a 500</v>
      </c>
      <c r="Z58" s="50" t="s">
        <v>53</v>
      </c>
      <c r="AA58" s="50" t="s">
        <v>22</v>
      </c>
      <c r="AB58" s="146" t="s">
        <v>1204</v>
      </c>
      <c r="AC58" s="146" t="s">
        <v>1205</v>
      </c>
      <c r="AD58" s="146" t="s">
        <v>1206</v>
      </c>
      <c r="AE58" s="146" t="s">
        <v>1207</v>
      </c>
      <c r="AF58" s="146" t="s">
        <v>1208</v>
      </c>
      <c r="AG58" s="146" t="s">
        <v>1209</v>
      </c>
      <c r="AH58" s="146" t="s">
        <v>1210</v>
      </c>
      <c r="AJ58" s="85" t="str">
        <f t="shared" si="2"/>
        <v>DOCUMENTO INTERNACIONAL EXPRESSO - 45012INFINITE 2251 a 500</v>
      </c>
      <c r="AK58" s="50" t="s">
        <v>49</v>
      </c>
      <c r="AL58" s="50" t="s">
        <v>29</v>
      </c>
      <c r="AM58" s="51">
        <v>184.8</v>
      </c>
      <c r="AN58" s="51">
        <v>206.25</v>
      </c>
      <c r="AO58" s="51">
        <v>243.25</v>
      </c>
      <c r="AP58" s="51">
        <v>255.75</v>
      </c>
      <c r="AQ58" s="51">
        <v>294.10000000000002</v>
      </c>
      <c r="AR58" s="51">
        <v>345.40000000000003</v>
      </c>
      <c r="AS58" s="51">
        <v>442.8</v>
      </c>
      <c r="AU58" s="85" t="str">
        <f t="shared" si="3"/>
        <v>PACKET EXPRESS - 33170DIAMANTE 11001 a 1.500</v>
      </c>
      <c r="AV58" s="50" t="s">
        <v>37</v>
      </c>
      <c r="AW58" s="50" t="s">
        <v>34</v>
      </c>
      <c r="AX58" s="51" t="s">
        <v>1327</v>
      </c>
      <c r="AZ58" s="85" t="str">
        <f t="shared" si="4"/>
        <v>PACKET STANDARD  - 33162DIAMANTE 13.501 a 4.000</v>
      </c>
      <c r="BA58" s="50" t="s">
        <v>37</v>
      </c>
      <c r="BB58" s="50" t="s">
        <v>48</v>
      </c>
      <c r="BC58" s="51" t="s">
        <v>1497</v>
      </c>
      <c r="BE58" s="85" t="str">
        <f t="shared" si="5"/>
        <v>PACKET NOVAS FAIXAS - 33227DIAMANTE 11001 a 1.500</v>
      </c>
      <c r="BF58" s="50" t="s">
        <v>37</v>
      </c>
      <c r="BG58" s="50" t="s">
        <v>34</v>
      </c>
      <c r="BH58" s="51" t="s">
        <v>1212</v>
      </c>
    </row>
    <row r="59" spans="3:77" x14ac:dyDescent="0.25">
      <c r="C59" s="85" t="str">
        <f t="shared" si="0"/>
        <v>EXPORTA FÁCIL EXPRESSO - 45110DIAMANTE 14.001 a 4.500</v>
      </c>
      <c r="D59" s="50" t="s">
        <v>37</v>
      </c>
      <c r="E59" s="50" t="s">
        <v>50</v>
      </c>
      <c r="F59" s="144" t="s">
        <v>1429</v>
      </c>
      <c r="G59" s="144" t="s">
        <v>1430</v>
      </c>
      <c r="H59" s="144" t="s">
        <v>1431</v>
      </c>
      <c r="I59" s="144" t="s">
        <v>1432</v>
      </c>
      <c r="J59" s="144" t="s">
        <v>1433</v>
      </c>
      <c r="K59" s="144" t="s">
        <v>1434</v>
      </c>
      <c r="L59" s="144" t="s">
        <v>1435</v>
      </c>
      <c r="N59" s="85" t="str">
        <f>'[1]EXP FÁCIL STANDARD'!$A$1&amp;O59&amp;P59</f>
        <v>EXPORTA FÁCIL STANDARD - 45128DIAMANTE 14.001 a 4.500</v>
      </c>
      <c r="O59" s="50" t="s">
        <v>37</v>
      </c>
      <c r="P59" s="50" t="s">
        <v>50</v>
      </c>
      <c r="Q59" s="147" t="s">
        <v>1436</v>
      </c>
      <c r="R59" s="147" t="s">
        <v>1437</v>
      </c>
      <c r="S59" s="147" t="s">
        <v>1438</v>
      </c>
      <c r="T59" s="147" t="s">
        <v>1439</v>
      </c>
      <c r="U59" s="147" t="s">
        <v>1440</v>
      </c>
      <c r="V59" s="147" t="s">
        <v>1441</v>
      </c>
      <c r="W59" s="147" t="s">
        <v>1442</v>
      </c>
      <c r="Y59" s="85" t="str">
        <f t="shared" si="1"/>
        <v>EXPORTA FÁCIL ECONÔMICO - 45209INFINITE 4501 a 1000</v>
      </c>
      <c r="Z59" s="50" t="s">
        <v>53</v>
      </c>
      <c r="AA59" s="50" t="s">
        <v>28</v>
      </c>
      <c r="AB59" s="146" t="s">
        <v>1248</v>
      </c>
      <c r="AC59" s="146" t="s">
        <v>1249</v>
      </c>
      <c r="AD59" s="146" t="s">
        <v>1250</v>
      </c>
      <c r="AE59" s="146" t="s">
        <v>1251</v>
      </c>
      <c r="AF59" s="146" t="s">
        <v>1252</v>
      </c>
      <c r="AG59" s="146" t="s">
        <v>1253</v>
      </c>
      <c r="AH59" s="146" t="s">
        <v>1254</v>
      </c>
      <c r="AJ59" s="85" t="str">
        <f t="shared" si="2"/>
        <v>DOCUMENTO INTERNACIONAL EXPRESSO - 45012INFINITE 2501 a 1.000</v>
      </c>
      <c r="AK59" s="50" t="s">
        <v>49</v>
      </c>
      <c r="AL59" s="50" t="s">
        <v>35</v>
      </c>
      <c r="AM59" s="51">
        <v>196.4</v>
      </c>
      <c r="AN59" s="51">
        <v>218.75</v>
      </c>
      <c r="AO59" s="51">
        <v>272.85000000000002</v>
      </c>
      <c r="AP59" s="51">
        <v>285.3</v>
      </c>
      <c r="AQ59" s="51">
        <v>374.85</v>
      </c>
      <c r="AR59" s="51">
        <v>426.20000000000005</v>
      </c>
      <c r="AS59" s="51">
        <v>558.4</v>
      </c>
      <c r="AU59" s="85" t="str">
        <f t="shared" si="3"/>
        <v>PACKET EXPRESS - 33170DIAMANTE 11.501 a 2.000</v>
      </c>
      <c r="AV59" s="50" t="s">
        <v>37</v>
      </c>
      <c r="AW59" s="50" t="s">
        <v>38</v>
      </c>
      <c r="AX59" s="51" t="s">
        <v>1498</v>
      </c>
      <c r="AZ59" s="85" t="str">
        <f t="shared" si="4"/>
        <v>PACKET STANDARD  - 33162DIAMANTE 14.001 a 4.500</v>
      </c>
      <c r="BA59" s="50" t="s">
        <v>37</v>
      </c>
      <c r="BB59" s="50" t="s">
        <v>50</v>
      </c>
      <c r="BC59" s="51" t="s">
        <v>1499</v>
      </c>
      <c r="BE59" s="85" t="str">
        <f t="shared" si="5"/>
        <v>PACKET NOVAS FAIXAS - 33227DIAMANTE 11.501 a 2.000</v>
      </c>
      <c r="BF59" s="50" t="s">
        <v>37</v>
      </c>
      <c r="BG59" s="50" t="s">
        <v>38</v>
      </c>
      <c r="BH59" s="51" t="s">
        <v>1500</v>
      </c>
    </row>
    <row r="60" spans="3:77" x14ac:dyDescent="0.25">
      <c r="C60" s="85" t="str">
        <f t="shared" si="0"/>
        <v>EXPORTA FÁCIL EXPRESSO - 45110DIAMANTE 14.501 a 5.000</v>
      </c>
      <c r="D60" s="50" t="s">
        <v>37</v>
      </c>
      <c r="E60" s="50" t="s">
        <v>52</v>
      </c>
      <c r="F60" s="144" t="s">
        <v>1448</v>
      </c>
      <c r="G60" s="144" t="s">
        <v>1449</v>
      </c>
      <c r="H60" s="144" t="s">
        <v>1450</v>
      </c>
      <c r="I60" s="144" t="s">
        <v>1451</v>
      </c>
      <c r="J60" s="144" t="s">
        <v>1452</v>
      </c>
      <c r="K60" s="144" t="s">
        <v>1453</v>
      </c>
      <c r="L60" s="144" t="s">
        <v>1454</v>
      </c>
      <c r="N60" s="85" t="str">
        <f>'[1]EXP FÁCIL STANDARD'!$A$1&amp;O60&amp;P60</f>
        <v>EXPORTA FÁCIL STANDARD - 45128DIAMANTE 14.501 a 5.000</v>
      </c>
      <c r="O60" s="50" t="s">
        <v>37</v>
      </c>
      <c r="P60" s="50" t="s">
        <v>52</v>
      </c>
      <c r="Q60" s="147" t="s">
        <v>1455</v>
      </c>
      <c r="R60" s="147" t="s">
        <v>1456</v>
      </c>
      <c r="S60" s="147" t="s">
        <v>1457</v>
      </c>
      <c r="T60" s="147" t="s">
        <v>1458</v>
      </c>
      <c r="U60" s="147" t="s">
        <v>1459</v>
      </c>
      <c r="V60" s="147" t="s">
        <v>1460</v>
      </c>
      <c r="W60" s="147" t="s">
        <v>1461</v>
      </c>
      <c r="Y60" s="85" t="str">
        <f t="shared" si="1"/>
        <v>EXPORTA FÁCIL ECONÔMICO - 45209INFINITE 41001 a 1.500</v>
      </c>
      <c r="Z60" s="50" t="s">
        <v>53</v>
      </c>
      <c r="AA60" s="50" t="s">
        <v>34</v>
      </c>
      <c r="AB60" s="146" t="s">
        <v>1288</v>
      </c>
      <c r="AC60" s="146" t="s">
        <v>1289</v>
      </c>
      <c r="AD60" s="146" t="s">
        <v>1290</v>
      </c>
      <c r="AE60" s="146" t="s">
        <v>1291</v>
      </c>
      <c r="AF60" s="146" t="s">
        <v>1292</v>
      </c>
      <c r="AG60" s="146" t="s">
        <v>1293</v>
      </c>
      <c r="AH60" s="146" t="s">
        <v>1294</v>
      </c>
      <c r="AJ60" s="85" t="str">
        <f t="shared" si="2"/>
        <v>DOCUMENTO INTERNACIONAL EXPRESSO - 45012INFINITE 21.001 a 1.500</v>
      </c>
      <c r="AK60" s="50" t="s">
        <v>49</v>
      </c>
      <c r="AL60" s="50" t="s">
        <v>39</v>
      </c>
      <c r="AM60" s="51">
        <v>210.60000000000002</v>
      </c>
      <c r="AN60" s="51">
        <v>232.75</v>
      </c>
      <c r="AO60" s="51">
        <v>305.35000000000002</v>
      </c>
      <c r="AP60" s="51">
        <v>317.85000000000002</v>
      </c>
      <c r="AQ60" s="51">
        <v>459.40000000000003</v>
      </c>
      <c r="AR60" s="51">
        <v>510.85</v>
      </c>
      <c r="AS60" s="51">
        <v>678.30000000000007</v>
      </c>
      <c r="AU60" s="85" t="str">
        <f t="shared" si="3"/>
        <v>PACKET EXPRESS - 33170DIAMANTE 12.001 a 2.500</v>
      </c>
      <c r="AV60" s="50" t="s">
        <v>37</v>
      </c>
      <c r="AW60" s="50" t="s">
        <v>42</v>
      </c>
      <c r="AX60" s="51" t="s">
        <v>1501</v>
      </c>
      <c r="AZ60" s="85" t="str">
        <f t="shared" si="4"/>
        <v>PACKET STANDARD  - 33162DIAMANTE 14.501 a 5.000</v>
      </c>
      <c r="BA60" s="50" t="s">
        <v>37</v>
      </c>
      <c r="BB60" s="50" t="s">
        <v>52</v>
      </c>
      <c r="BC60" s="51" t="s">
        <v>1502</v>
      </c>
      <c r="BE60" s="85" t="str">
        <f t="shared" si="5"/>
        <v>PACKET NOVAS FAIXAS - 33227DIAMANTE 12.001 a 2.500</v>
      </c>
      <c r="BF60" s="50" t="s">
        <v>37</v>
      </c>
      <c r="BG60" s="50" t="s">
        <v>42</v>
      </c>
      <c r="BH60" s="51" t="s">
        <v>1503</v>
      </c>
    </row>
    <row r="61" spans="3:77" x14ac:dyDescent="0.25">
      <c r="C61" s="85" t="str">
        <f t="shared" si="0"/>
        <v>EXPORTA FÁCIL EXPRESSO - 45110DIAMANTE 11/2 Kg Adicional</v>
      </c>
      <c r="D61" s="50" t="s">
        <v>37</v>
      </c>
      <c r="E61" s="50" t="s">
        <v>54</v>
      </c>
      <c r="F61" s="144" t="s">
        <v>1272</v>
      </c>
      <c r="G61" s="144" t="s">
        <v>1467</v>
      </c>
      <c r="H61" s="144" t="s">
        <v>1468</v>
      </c>
      <c r="I61" s="144" t="s">
        <v>1469</v>
      </c>
      <c r="J61" s="144" t="s">
        <v>1227</v>
      </c>
      <c r="K61" s="144" t="s">
        <v>1470</v>
      </c>
      <c r="L61" s="144" t="s">
        <v>1471</v>
      </c>
      <c r="N61" s="85" t="str">
        <f>'[1]EXP FÁCIL STANDARD'!$A$1&amp;O61&amp;P61</f>
        <v>EXPORTA FÁCIL STANDARD - 45128DIAMANTE 11/2 Kg Adicional</v>
      </c>
      <c r="O61" s="50" t="s">
        <v>37</v>
      </c>
      <c r="P61" s="50" t="s">
        <v>54</v>
      </c>
      <c r="Q61" s="147" t="s">
        <v>1472</v>
      </c>
      <c r="R61" s="147" t="s">
        <v>1473</v>
      </c>
      <c r="S61" s="147" t="s">
        <v>1474</v>
      </c>
      <c r="T61" s="147" t="s">
        <v>1475</v>
      </c>
      <c r="U61" s="147" t="s">
        <v>1468</v>
      </c>
      <c r="V61" s="147" t="s">
        <v>1476</v>
      </c>
      <c r="W61" s="147" t="s">
        <v>1477</v>
      </c>
      <c r="Y61" s="85" t="str">
        <f t="shared" si="1"/>
        <v>EXPORTA FÁCIL ECONÔMICO - 45209INFINITE 41.501 a 2.000</v>
      </c>
      <c r="Z61" s="50" t="s">
        <v>53</v>
      </c>
      <c r="AA61" s="50" t="s">
        <v>38</v>
      </c>
      <c r="AB61" s="146" t="s">
        <v>1319</v>
      </c>
      <c r="AC61" s="146" t="s">
        <v>1320</v>
      </c>
      <c r="AD61" s="146" t="s">
        <v>1321</v>
      </c>
      <c r="AE61" s="146" t="s">
        <v>1322</v>
      </c>
      <c r="AF61" s="146" t="s">
        <v>1323</v>
      </c>
      <c r="AG61" s="146" t="s">
        <v>1324</v>
      </c>
      <c r="AH61" s="146" t="s">
        <v>1325</v>
      </c>
      <c r="AJ61" s="85" t="str">
        <f t="shared" si="2"/>
        <v>DOCUMENTO INTERNACIONAL EXPRESSO - 45012INFINITE 21.501 a 2.000</v>
      </c>
      <c r="AK61" s="50" t="s">
        <v>49</v>
      </c>
      <c r="AL61" s="50" t="s">
        <v>38</v>
      </c>
      <c r="AM61" s="51">
        <v>222.20000000000002</v>
      </c>
      <c r="AN61" s="51">
        <v>245.10000000000002</v>
      </c>
      <c r="AO61" s="51">
        <v>335</v>
      </c>
      <c r="AP61" s="51">
        <v>347.45000000000005</v>
      </c>
      <c r="AQ61" s="51">
        <v>540.20000000000005</v>
      </c>
      <c r="AR61" s="51">
        <v>591.5</v>
      </c>
      <c r="AS61" s="51">
        <v>794</v>
      </c>
      <c r="AU61" s="85" t="str">
        <f t="shared" si="3"/>
        <v>PACKET EXPRESS - 33170DIAMANTE 12.501 a 3.000</v>
      </c>
      <c r="AV61" s="50" t="s">
        <v>37</v>
      </c>
      <c r="AW61" s="50" t="s">
        <v>44</v>
      </c>
      <c r="AX61" s="51" t="s">
        <v>1504</v>
      </c>
      <c r="AZ61" s="85" t="str">
        <f t="shared" si="4"/>
        <v>PACKET STANDARD  - 33162DIAMANTE 11/2 Kg Adicional</v>
      </c>
      <c r="BA61" s="50" t="s">
        <v>37</v>
      </c>
      <c r="BB61" s="50" t="s">
        <v>54</v>
      </c>
      <c r="BC61" s="51" t="s">
        <v>1505</v>
      </c>
      <c r="BE61" s="85" t="str">
        <f t="shared" si="5"/>
        <v>PACKET NOVAS FAIXAS - 33227DIAMANTE 12.501 a 3.000</v>
      </c>
      <c r="BF61" s="50" t="s">
        <v>37</v>
      </c>
      <c r="BG61" s="50" t="s">
        <v>44</v>
      </c>
      <c r="BH61" s="51" t="s">
        <v>1506</v>
      </c>
      <c r="BU61" s="92"/>
      <c r="BV61" s="92"/>
      <c r="BW61" s="93"/>
      <c r="BX61" s="93"/>
      <c r="BY61" s="93"/>
    </row>
    <row r="62" spans="3:77" x14ac:dyDescent="0.25">
      <c r="C62" s="85" t="str">
        <f t="shared" si="0"/>
        <v>EXPORTA FÁCIL EXPRESSO - 45110 Peso (g)</v>
      </c>
      <c r="D62" s="43"/>
      <c r="E62" s="43" t="s">
        <v>12</v>
      </c>
      <c r="F62" s="49" t="s">
        <v>13</v>
      </c>
      <c r="G62" s="49" t="s">
        <v>14</v>
      </c>
      <c r="H62" s="49" t="s">
        <v>15</v>
      </c>
      <c r="I62" s="49" t="s">
        <v>16</v>
      </c>
      <c r="J62" s="49" t="s">
        <v>17</v>
      </c>
      <c r="K62" s="49" t="s">
        <v>18</v>
      </c>
      <c r="L62" s="49" t="s">
        <v>19</v>
      </c>
      <c r="N62" s="85" t="str">
        <f>'[1]EXP FÁCIL STANDARD'!$A$1&amp;O62&amp;P62</f>
        <v>EXPORTA FÁCIL STANDARD - 45128 Peso (g)</v>
      </c>
      <c r="O62" s="43"/>
      <c r="P62" s="43" t="s">
        <v>12</v>
      </c>
      <c r="Q62" s="145" t="s">
        <v>13</v>
      </c>
      <c r="R62" s="145" t="s">
        <v>14</v>
      </c>
      <c r="S62" s="145" t="s">
        <v>15</v>
      </c>
      <c r="T62" s="145" t="s">
        <v>16</v>
      </c>
      <c r="U62" s="145" t="s">
        <v>17</v>
      </c>
      <c r="V62" s="145" t="s">
        <v>18</v>
      </c>
      <c r="W62" s="145" t="s">
        <v>19</v>
      </c>
      <c r="Y62" s="85" t="str">
        <f t="shared" si="1"/>
        <v>EXPORTA FÁCIL ECONÔMICO - 45209 Peso (g)</v>
      </c>
      <c r="Z62" s="43"/>
      <c r="AA62" s="43" t="s">
        <v>12</v>
      </c>
      <c r="AB62" s="49" t="s">
        <v>13</v>
      </c>
      <c r="AC62" s="49" t="s">
        <v>14</v>
      </c>
      <c r="AD62" s="49" t="s">
        <v>15</v>
      </c>
      <c r="AE62" s="49" t="s">
        <v>16</v>
      </c>
      <c r="AF62" s="49" t="s">
        <v>17</v>
      </c>
      <c r="AG62" s="49" t="s">
        <v>18</v>
      </c>
      <c r="AH62" s="49" t="s">
        <v>19</v>
      </c>
      <c r="AJ62" s="85" t="str">
        <f t="shared" si="2"/>
        <v>DOCUMENTO INTERNACIONAL EXPRESSO - 45012 Peso (g)</v>
      </c>
      <c r="AK62" s="43"/>
      <c r="AL62" s="43" t="s">
        <v>12</v>
      </c>
      <c r="AM62" s="49" t="s">
        <v>13</v>
      </c>
      <c r="AN62" s="49" t="s">
        <v>14</v>
      </c>
      <c r="AO62" s="49" t="s">
        <v>15</v>
      </c>
      <c r="AP62" s="49" t="s">
        <v>16</v>
      </c>
      <c r="AQ62" s="49" t="s">
        <v>17</v>
      </c>
      <c r="AR62" s="49" t="s">
        <v>18</v>
      </c>
      <c r="AS62" s="49" t="s">
        <v>19</v>
      </c>
      <c r="AU62" s="85" t="str">
        <f t="shared" si="3"/>
        <v>PACKET EXPRESS - 33170DIAMANTE 13.001 a 3.500</v>
      </c>
      <c r="AV62" s="50" t="s">
        <v>37</v>
      </c>
      <c r="AW62" s="50" t="s">
        <v>46</v>
      </c>
      <c r="AX62" s="51" t="s">
        <v>1507</v>
      </c>
      <c r="AZ62" s="85" t="str">
        <f t="shared" si="4"/>
        <v>PACKET STANDARD  - 33162 Peso (g)</v>
      </c>
      <c r="BA62" s="43"/>
      <c r="BB62" s="43" t="s">
        <v>12</v>
      </c>
      <c r="BC62" s="49" t="s">
        <v>20</v>
      </c>
      <c r="BE62" s="85" t="str">
        <f t="shared" si="5"/>
        <v>PACKET NOVAS FAIXAS - 33227DIAMANTE 13.001 a 3.500</v>
      </c>
      <c r="BF62" s="50" t="s">
        <v>37</v>
      </c>
      <c r="BG62" s="50" t="s">
        <v>46</v>
      </c>
      <c r="BH62" s="51" t="s">
        <v>1508</v>
      </c>
      <c r="BK62" s="92"/>
      <c r="BL62" s="92"/>
      <c r="BM62" s="93"/>
      <c r="BN62" s="93"/>
      <c r="BO62" s="93"/>
      <c r="BP62" s="93"/>
      <c r="BQ62" s="93"/>
    </row>
    <row r="63" spans="3:77" x14ac:dyDescent="0.25">
      <c r="C63" s="85" t="str">
        <f t="shared" si="0"/>
        <v>EXPORTA FÁCIL EXPRESSO - 45110DIAMANTE 20 a 500</v>
      </c>
      <c r="D63" s="50" t="s">
        <v>41</v>
      </c>
      <c r="E63" s="50" t="s">
        <v>22</v>
      </c>
      <c r="F63" s="144" t="s">
        <v>1190</v>
      </c>
      <c r="G63" s="144" t="s">
        <v>1191</v>
      </c>
      <c r="H63" s="144" t="s">
        <v>1192</v>
      </c>
      <c r="I63" s="144" t="s">
        <v>1193</v>
      </c>
      <c r="J63" s="144" t="s">
        <v>1194</v>
      </c>
      <c r="K63" s="144" t="s">
        <v>1195</v>
      </c>
      <c r="L63" s="144" t="s">
        <v>1196</v>
      </c>
      <c r="N63" s="85" t="str">
        <f>'[1]EXP FÁCIL STANDARD'!$A$1&amp;O63&amp;P63</f>
        <v>EXPORTA FÁCIL STANDARD - 45128DIAMANTE 20 a 500</v>
      </c>
      <c r="O63" s="50" t="s">
        <v>41</v>
      </c>
      <c r="P63" s="50" t="s">
        <v>22</v>
      </c>
      <c r="Q63" s="147" t="s">
        <v>1197</v>
      </c>
      <c r="R63" s="147" t="s">
        <v>1198</v>
      </c>
      <c r="S63" s="147" t="s">
        <v>1199</v>
      </c>
      <c r="T63" s="147" t="s">
        <v>1200</v>
      </c>
      <c r="U63" s="147" t="s">
        <v>1201</v>
      </c>
      <c r="V63" s="147" t="s">
        <v>1202</v>
      </c>
      <c r="W63" s="147" t="s">
        <v>1203</v>
      </c>
      <c r="Y63" s="85" t="str">
        <f t="shared" si="1"/>
        <v>EXPORTA FÁCIL ECONÔMICO - 45209INFINITE 50 a 500</v>
      </c>
      <c r="Z63" s="50" t="s">
        <v>55</v>
      </c>
      <c r="AA63" s="50" t="s">
        <v>22</v>
      </c>
      <c r="AB63" s="146" t="s">
        <v>1204</v>
      </c>
      <c r="AC63" s="146" t="s">
        <v>1205</v>
      </c>
      <c r="AD63" s="146" t="s">
        <v>1206</v>
      </c>
      <c r="AE63" s="146" t="s">
        <v>1207</v>
      </c>
      <c r="AF63" s="146" t="s">
        <v>1208</v>
      </c>
      <c r="AG63" s="146" t="s">
        <v>1209</v>
      </c>
      <c r="AH63" s="146" t="s">
        <v>1210</v>
      </c>
      <c r="AJ63" s="85" t="str">
        <f t="shared" si="2"/>
        <v>DOCUMENTO INTERNACIONAL EXPRESSO - 45012INFINITE 30 a 250</v>
      </c>
      <c r="AK63" s="50" t="s">
        <v>51</v>
      </c>
      <c r="AL63" s="50" t="s">
        <v>23</v>
      </c>
      <c r="AM63" s="51">
        <v>179.05</v>
      </c>
      <c r="AN63" s="51">
        <v>200.15</v>
      </c>
      <c r="AO63" s="51">
        <v>228.3</v>
      </c>
      <c r="AP63" s="51">
        <v>240.8</v>
      </c>
      <c r="AQ63" s="51">
        <v>253.70000000000002</v>
      </c>
      <c r="AR63" s="51">
        <v>305</v>
      </c>
      <c r="AS63" s="51">
        <v>384.8</v>
      </c>
      <c r="AU63" s="85" t="str">
        <f t="shared" si="3"/>
        <v>PACKET EXPRESS - 33170DIAMANTE 13.501 a 4.000</v>
      </c>
      <c r="AV63" s="50" t="s">
        <v>37</v>
      </c>
      <c r="AW63" s="50" t="s">
        <v>48</v>
      </c>
      <c r="AX63" s="51" t="s">
        <v>1509</v>
      </c>
      <c r="AZ63" s="85" t="str">
        <f t="shared" si="4"/>
        <v>PACKET STANDARD  - 33162DIAMANTE 20 a 500</v>
      </c>
      <c r="BA63" s="50" t="s">
        <v>41</v>
      </c>
      <c r="BB63" s="50" t="s">
        <v>22</v>
      </c>
      <c r="BC63" s="51" t="s">
        <v>1510</v>
      </c>
      <c r="BE63" s="85" t="str">
        <f t="shared" si="5"/>
        <v>PACKET NOVAS FAIXAS - 33227DIAMANTE 13.501 a 4.000</v>
      </c>
      <c r="BF63" s="50" t="s">
        <v>37</v>
      </c>
      <c r="BG63" s="50" t="s">
        <v>48</v>
      </c>
      <c r="BH63" s="51" t="s">
        <v>1511</v>
      </c>
    </row>
    <row r="64" spans="3:77" x14ac:dyDescent="0.25">
      <c r="C64" s="85" t="str">
        <f t="shared" si="0"/>
        <v>EXPORTA FÁCIL EXPRESSO - 45110DIAMANTE 2501 a 1000</v>
      </c>
      <c r="D64" s="50" t="s">
        <v>41</v>
      </c>
      <c r="E64" s="50" t="s">
        <v>28</v>
      </c>
      <c r="F64" s="144" t="s">
        <v>1234</v>
      </c>
      <c r="G64" s="144" t="s">
        <v>1235</v>
      </c>
      <c r="H64" s="144" t="s">
        <v>1236</v>
      </c>
      <c r="I64" s="144" t="s">
        <v>1237</v>
      </c>
      <c r="J64" s="144" t="s">
        <v>1238</v>
      </c>
      <c r="K64" s="144" t="s">
        <v>1239</v>
      </c>
      <c r="L64" s="144" t="s">
        <v>1240</v>
      </c>
      <c r="N64" s="85" t="str">
        <f>'[1]EXP FÁCIL STANDARD'!$A$1&amp;O64&amp;P64</f>
        <v>EXPORTA FÁCIL STANDARD - 45128DIAMANTE 2501 a 1000</v>
      </c>
      <c r="O64" s="50" t="s">
        <v>41</v>
      </c>
      <c r="P64" s="50" t="s">
        <v>28</v>
      </c>
      <c r="Q64" s="147" t="s">
        <v>1241</v>
      </c>
      <c r="R64" s="147" t="s">
        <v>1242</v>
      </c>
      <c r="S64" s="147" t="s">
        <v>1243</v>
      </c>
      <c r="T64" s="147" t="s">
        <v>1244</v>
      </c>
      <c r="U64" s="147" t="s">
        <v>1245</v>
      </c>
      <c r="V64" s="147" t="s">
        <v>1246</v>
      </c>
      <c r="W64" s="147" t="s">
        <v>1247</v>
      </c>
      <c r="Y64" s="85" t="str">
        <f t="shared" si="1"/>
        <v>EXPORTA FÁCIL ECONÔMICO - 45209INFINITE 5501 a 1000</v>
      </c>
      <c r="Z64" s="50" t="s">
        <v>55</v>
      </c>
      <c r="AA64" s="50" t="s">
        <v>28</v>
      </c>
      <c r="AB64" s="146" t="s">
        <v>1248</v>
      </c>
      <c r="AC64" s="146" t="s">
        <v>1249</v>
      </c>
      <c r="AD64" s="146" t="s">
        <v>1250</v>
      </c>
      <c r="AE64" s="146" t="s">
        <v>1251</v>
      </c>
      <c r="AF64" s="146" t="s">
        <v>1252</v>
      </c>
      <c r="AG64" s="146" t="s">
        <v>1253</v>
      </c>
      <c r="AH64" s="146" t="s">
        <v>1254</v>
      </c>
      <c r="AJ64" s="85" t="str">
        <f t="shared" si="2"/>
        <v>DOCUMENTO INTERNACIONAL EXPRESSO - 45012INFINITE 3251 a 500</v>
      </c>
      <c r="AK64" s="50" t="s">
        <v>51</v>
      </c>
      <c r="AL64" s="50" t="s">
        <v>29</v>
      </c>
      <c r="AM64" s="51">
        <v>184.8</v>
      </c>
      <c r="AN64" s="51">
        <v>206.25</v>
      </c>
      <c r="AO64" s="51">
        <v>243.25</v>
      </c>
      <c r="AP64" s="51">
        <v>255.75</v>
      </c>
      <c r="AQ64" s="51">
        <v>294.10000000000002</v>
      </c>
      <c r="AR64" s="51">
        <v>345.40000000000003</v>
      </c>
      <c r="AS64" s="51">
        <v>442.8</v>
      </c>
      <c r="AU64" s="85" t="str">
        <f t="shared" si="3"/>
        <v>PACKET EXPRESS - 33170DIAMANTE 14.001 a 4.500</v>
      </c>
      <c r="AV64" s="50" t="s">
        <v>37</v>
      </c>
      <c r="AW64" s="50" t="s">
        <v>50</v>
      </c>
      <c r="AX64" s="51" t="s">
        <v>1512</v>
      </c>
      <c r="AZ64" s="85" t="str">
        <f t="shared" si="4"/>
        <v>PACKET STANDARD  - 33162DIAMANTE 2501 a 1000</v>
      </c>
      <c r="BA64" s="50" t="s">
        <v>41</v>
      </c>
      <c r="BB64" s="50" t="s">
        <v>28</v>
      </c>
      <c r="BC64" s="51" t="s">
        <v>1513</v>
      </c>
      <c r="BE64" s="85" t="str">
        <f t="shared" si="5"/>
        <v>PACKET NOVAS FAIXAS - 33227DIAMANTE 14.001 a 4.500</v>
      </c>
      <c r="BF64" s="50" t="s">
        <v>37</v>
      </c>
      <c r="BG64" s="50" t="s">
        <v>50</v>
      </c>
      <c r="BH64" s="51" t="s">
        <v>1514</v>
      </c>
    </row>
    <row r="65" spans="3:77" x14ac:dyDescent="0.25">
      <c r="C65" s="85" t="str">
        <f t="shared" si="0"/>
        <v>EXPORTA FÁCIL EXPRESSO - 45110DIAMANTE 21001 a 1.500</v>
      </c>
      <c r="D65" s="50" t="s">
        <v>41</v>
      </c>
      <c r="E65" s="50" t="s">
        <v>34</v>
      </c>
      <c r="F65" s="144" t="s">
        <v>1274</v>
      </c>
      <c r="G65" s="144" t="s">
        <v>1275</v>
      </c>
      <c r="H65" s="144" t="s">
        <v>1276</v>
      </c>
      <c r="I65" s="144" t="s">
        <v>1277</v>
      </c>
      <c r="J65" s="144" t="s">
        <v>1278</v>
      </c>
      <c r="K65" s="144" t="s">
        <v>1279</v>
      </c>
      <c r="L65" s="144" t="s">
        <v>1280</v>
      </c>
      <c r="N65" s="85" t="str">
        <f>'[1]EXP FÁCIL STANDARD'!$A$1&amp;O65&amp;P65</f>
        <v>EXPORTA FÁCIL STANDARD - 45128DIAMANTE 21001 a 1.500</v>
      </c>
      <c r="O65" s="50" t="s">
        <v>41</v>
      </c>
      <c r="P65" s="50" t="s">
        <v>34</v>
      </c>
      <c r="Q65" s="147" t="s">
        <v>1281</v>
      </c>
      <c r="R65" s="147" t="s">
        <v>1282</v>
      </c>
      <c r="S65" s="147" t="s">
        <v>1283</v>
      </c>
      <c r="T65" s="147" t="s">
        <v>1284</v>
      </c>
      <c r="U65" s="147" t="s">
        <v>1285</v>
      </c>
      <c r="V65" s="147" t="s">
        <v>1286</v>
      </c>
      <c r="W65" s="147" t="s">
        <v>1287</v>
      </c>
      <c r="Y65" s="85" t="str">
        <f t="shared" si="1"/>
        <v>EXPORTA FÁCIL ECONÔMICO - 45209INFINITE 51001 a 1.500</v>
      </c>
      <c r="Z65" s="50" t="s">
        <v>55</v>
      </c>
      <c r="AA65" s="50" t="s">
        <v>34</v>
      </c>
      <c r="AB65" s="146" t="s">
        <v>1288</v>
      </c>
      <c r="AC65" s="146" t="s">
        <v>1289</v>
      </c>
      <c r="AD65" s="146" t="s">
        <v>1290</v>
      </c>
      <c r="AE65" s="146" t="s">
        <v>1291</v>
      </c>
      <c r="AF65" s="146" t="s">
        <v>1292</v>
      </c>
      <c r="AG65" s="146" t="s">
        <v>1293</v>
      </c>
      <c r="AH65" s="146" t="s">
        <v>1294</v>
      </c>
      <c r="AJ65" s="85" t="str">
        <f t="shared" si="2"/>
        <v>DOCUMENTO INTERNACIONAL EXPRESSO - 45012INFINITE 3501 a 1.000</v>
      </c>
      <c r="AK65" s="50" t="s">
        <v>51</v>
      </c>
      <c r="AL65" s="50" t="s">
        <v>35</v>
      </c>
      <c r="AM65" s="51">
        <v>196.4</v>
      </c>
      <c r="AN65" s="51">
        <v>218.75</v>
      </c>
      <c r="AO65" s="51">
        <v>272.85000000000002</v>
      </c>
      <c r="AP65" s="51">
        <v>285.3</v>
      </c>
      <c r="AQ65" s="51">
        <v>374.85</v>
      </c>
      <c r="AR65" s="51">
        <v>426.20000000000005</v>
      </c>
      <c r="AS65" s="51">
        <v>558.4</v>
      </c>
      <c r="AU65" s="85" t="str">
        <f t="shared" si="3"/>
        <v>PACKET EXPRESS - 33170DIAMANTE 14.501 a 5.000</v>
      </c>
      <c r="AV65" s="50" t="s">
        <v>37</v>
      </c>
      <c r="AW65" s="50" t="s">
        <v>52</v>
      </c>
      <c r="AX65" s="51" t="s">
        <v>1515</v>
      </c>
      <c r="AZ65" s="85" t="str">
        <f t="shared" si="4"/>
        <v>PACKET STANDARD  - 33162DIAMANTE 21001 a 1.500</v>
      </c>
      <c r="BA65" s="50" t="s">
        <v>41</v>
      </c>
      <c r="BB65" s="50" t="s">
        <v>34</v>
      </c>
      <c r="BC65" s="51" t="s">
        <v>1516</v>
      </c>
      <c r="BE65" s="85" t="str">
        <f t="shared" si="5"/>
        <v>PACKET NOVAS FAIXAS - 33227DIAMANTE 14.501 a 5.000</v>
      </c>
      <c r="BF65" s="50" t="s">
        <v>37</v>
      </c>
      <c r="BG65" s="50" t="s">
        <v>52</v>
      </c>
      <c r="BH65" s="51" t="s">
        <v>1517</v>
      </c>
    </row>
    <row r="66" spans="3:77" x14ac:dyDescent="0.25">
      <c r="C66" s="85" t="str">
        <f t="shared" si="0"/>
        <v>EXPORTA FÁCIL EXPRESSO - 45110DIAMANTE 21.501 a 2.000</v>
      </c>
      <c r="D66" s="50" t="s">
        <v>41</v>
      </c>
      <c r="E66" s="50" t="s">
        <v>38</v>
      </c>
      <c r="F66" s="144" t="s">
        <v>1305</v>
      </c>
      <c r="G66" s="144" t="s">
        <v>1306</v>
      </c>
      <c r="H66" s="144" t="s">
        <v>1307</v>
      </c>
      <c r="I66" s="144" t="s">
        <v>1308</v>
      </c>
      <c r="J66" s="144" t="s">
        <v>1309</v>
      </c>
      <c r="K66" s="144" t="s">
        <v>1310</v>
      </c>
      <c r="L66" s="144" t="s">
        <v>1311</v>
      </c>
      <c r="N66" s="85" t="str">
        <f>'[1]EXP FÁCIL STANDARD'!$A$1&amp;O66&amp;P66</f>
        <v>EXPORTA FÁCIL STANDARD - 45128DIAMANTE 21.501 a 2.000</v>
      </c>
      <c r="O66" s="50" t="s">
        <v>41</v>
      </c>
      <c r="P66" s="50" t="s">
        <v>38</v>
      </c>
      <c r="Q66" s="147" t="s">
        <v>1312</v>
      </c>
      <c r="R66" s="147" t="s">
        <v>1313</v>
      </c>
      <c r="S66" s="147" t="s">
        <v>1314</v>
      </c>
      <c r="T66" s="147" t="s">
        <v>1315</v>
      </c>
      <c r="U66" s="147" t="s">
        <v>1316</v>
      </c>
      <c r="V66" s="147" t="s">
        <v>1317</v>
      </c>
      <c r="W66" s="147" t="s">
        <v>1318</v>
      </c>
      <c r="Y66" s="85" t="str">
        <f t="shared" si="1"/>
        <v>EXPORTA FÁCIL ECONÔMICO - 45209INFINITE 51.501 a 2.000</v>
      </c>
      <c r="Z66" s="50" t="s">
        <v>55</v>
      </c>
      <c r="AA66" s="50" t="s">
        <v>38</v>
      </c>
      <c r="AB66" s="146" t="s">
        <v>1319</v>
      </c>
      <c r="AC66" s="146" t="s">
        <v>1320</v>
      </c>
      <c r="AD66" s="146" t="s">
        <v>1321</v>
      </c>
      <c r="AE66" s="146" t="s">
        <v>1322</v>
      </c>
      <c r="AF66" s="146" t="s">
        <v>1323</v>
      </c>
      <c r="AG66" s="146" t="s">
        <v>1324</v>
      </c>
      <c r="AH66" s="146" t="s">
        <v>1325</v>
      </c>
      <c r="AJ66" s="85" t="str">
        <f t="shared" si="2"/>
        <v>DOCUMENTO INTERNACIONAL EXPRESSO - 45012INFINITE 31.001 a 1.500</v>
      </c>
      <c r="AK66" s="50" t="s">
        <v>51</v>
      </c>
      <c r="AL66" s="50" t="s">
        <v>39</v>
      </c>
      <c r="AM66" s="51">
        <v>210.60000000000002</v>
      </c>
      <c r="AN66" s="51">
        <v>232.75</v>
      </c>
      <c r="AO66" s="51">
        <v>305.35000000000002</v>
      </c>
      <c r="AP66" s="51">
        <v>317.85000000000002</v>
      </c>
      <c r="AQ66" s="51">
        <v>459.40000000000003</v>
      </c>
      <c r="AR66" s="51">
        <v>510.85</v>
      </c>
      <c r="AS66" s="51">
        <v>678.30000000000007</v>
      </c>
      <c r="AU66" s="85" t="str">
        <f t="shared" si="3"/>
        <v>PACKET EXPRESS - 33170DIAMANTE 11/2 Kg Adicional</v>
      </c>
      <c r="AV66" s="50" t="s">
        <v>37</v>
      </c>
      <c r="AW66" s="50" t="s">
        <v>54</v>
      </c>
      <c r="AX66" s="51" t="s">
        <v>1518</v>
      </c>
      <c r="AZ66" s="85" t="str">
        <f t="shared" si="4"/>
        <v>PACKET STANDARD  - 33162DIAMANTE 21.501 a 2.000</v>
      </c>
      <c r="BA66" s="50" t="s">
        <v>41</v>
      </c>
      <c r="BB66" s="50" t="s">
        <v>38</v>
      </c>
      <c r="BC66" s="51" t="s">
        <v>1519</v>
      </c>
      <c r="BE66" s="85" t="str">
        <f t="shared" si="5"/>
        <v>PACKET NOVAS FAIXAS - 33227DIAMANTE 11/2 Kg Adicional</v>
      </c>
      <c r="BF66" s="50" t="s">
        <v>37</v>
      </c>
      <c r="BG66" s="50" t="s">
        <v>54</v>
      </c>
      <c r="BH66" s="51" t="s">
        <v>1520</v>
      </c>
      <c r="BU66" s="92"/>
      <c r="BV66" s="92"/>
      <c r="BW66" s="93"/>
      <c r="BX66" s="93"/>
      <c r="BY66" s="93"/>
    </row>
    <row r="67" spans="3:77" x14ac:dyDescent="0.25">
      <c r="C67" s="85" t="str">
        <f t="shared" si="0"/>
        <v>EXPORTA FÁCIL EXPRESSO - 45110DIAMANTE 22.001 a 2.500</v>
      </c>
      <c r="D67" s="50" t="s">
        <v>41</v>
      </c>
      <c r="E67" s="50" t="s">
        <v>42</v>
      </c>
      <c r="F67" s="144" t="s">
        <v>1336</v>
      </c>
      <c r="G67" s="144" t="s">
        <v>1337</v>
      </c>
      <c r="H67" s="144" t="s">
        <v>1338</v>
      </c>
      <c r="I67" s="144" t="s">
        <v>1339</v>
      </c>
      <c r="J67" s="144" t="s">
        <v>1340</v>
      </c>
      <c r="K67" s="144" t="s">
        <v>1341</v>
      </c>
      <c r="L67" s="144" t="s">
        <v>1342</v>
      </c>
      <c r="N67" s="85" t="str">
        <f>'[1]EXP FÁCIL STANDARD'!$A$1&amp;O67&amp;P67</f>
        <v>EXPORTA FÁCIL STANDARD - 45128DIAMANTE 22.001 a 2.500</v>
      </c>
      <c r="O67" s="50" t="s">
        <v>41</v>
      </c>
      <c r="P67" s="50" t="s">
        <v>42</v>
      </c>
      <c r="Q67" s="147" t="s">
        <v>1343</v>
      </c>
      <c r="R67" s="147" t="s">
        <v>1344</v>
      </c>
      <c r="S67" s="147" t="s">
        <v>1345</v>
      </c>
      <c r="T67" s="147" t="s">
        <v>1346</v>
      </c>
      <c r="U67" s="147" t="s">
        <v>1347</v>
      </c>
      <c r="V67" s="147" t="s">
        <v>1348</v>
      </c>
      <c r="W67" s="147" t="s">
        <v>1349</v>
      </c>
      <c r="Y67" s="85" t="str">
        <f t="shared" si="1"/>
        <v>EXPORTA FÁCIL ECONÔMICO - 45209 Peso (g)</v>
      </c>
      <c r="Z67" s="43"/>
      <c r="AA67" s="43" t="s">
        <v>12</v>
      </c>
      <c r="AB67" s="49" t="s">
        <v>13</v>
      </c>
      <c r="AC67" s="49" t="s">
        <v>14</v>
      </c>
      <c r="AD67" s="49" t="s">
        <v>15</v>
      </c>
      <c r="AE67" s="49" t="s">
        <v>16</v>
      </c>
      <c r="AF67" s="49" t="s">
        <v>17</v>
      </c>
      <c r="AG67" s="49" t="s">
        <v>18</v>
      </c>
      <c r="AH67" s="49" t="s">
        <v>19</v>
      </c>
      <c r="AJ67" s="85" t="str">
        <f t="shared" si="2"/>
        <v>DOCUMENTO INTERNACIONAL EXPRESSO - 45012INFINITE 31.501 a 2.000</v>
      </c>
      <c r="AK67" s="50" t="s">
        <v>51</v>
      </c>
      <c r="AL67" s="50" t="s">
        <v>38</v>
      </c>
      <c r="AM67" s="51">
        <v>222.20000000000002</v>
      </c>
      <c r="AN67" s="51">
        <v>245.10000000000002</v>
      </c>
      <c r="AO67" s="51">
        <v>335</v>
      </c>
      <c r="AP67" s="51">
        <v>347.45000000000005</v>
      </c>
      <c r="AQ67" s="51">
        <v>540.20000000000005</v>
      </c>
      <c r="AR67" s="51">
        <v>591.5</v>
      </c>
      <c r="AS67" s="51">
        <v>794</v>
      </c>
      <c r="AU67" s="85" t="str">
        <f t="shared" si="3"/>
        <v>PACKET EXPRESS - 33170 Peso (g)</v>
      </c>
      <c r="AV67" s="43"/>
      <c r="AW67" s="43" t="s">
        <v>12</v>
      </c>
      <c r="AX67" s="49" t="s">
        <v>20</v>
      </c>
      <c r="AZ67" s="85" t="str">
        <f t="shared" si="4"/>
        <v>PACKET STANDARD  - 33162DIAMANTE 22.001 a 2.500</v>
      </c>
      <c r="BA67" s="50" t="s">
        <v>41</v>
      </c>
      <c r="BB67" s="50" t="s">
        <v>42</v>
      </c>
      <c r="BC67" s="51" t="s">
        <v>1521</v>
      </c>
      <c r="BE67" s="85" t="str">
        <f t="shared" si="5"/>
        <v>PACKET NOVAS FAIXAS - 33227 Peso (g)</v>
      </c>
      <c r="BF67" s="43"/>
      <c r="BG67" s="43" t="s">
        <v>12</v>
      </c>
      <c r="BH67" s="49" t="s">
        <v>20</v>
      </c>
    </row>
    <row r="68" spans="3:77" x14ac:dyDescent="0.25">
      <c r="C68" s="85" t="str">
        <f t="shared" ref="C68:C131" si="7">$C$1&amp;D68&amp;E68</f>
        <v>EXPORTA FÁCIL EXPRESSO - 45110DIAMANTE 22.501 a 3.000</v>
      </c>
      <c r="D68" s="50" t="s">
        <v>41</v>
      </c>
      <c r="E68" s="50" t="s">
        <v>44</v>
      </c>
      <c r="F68" s="144" t="s">
        <v>1360</v>
      </c>
      <c r="G68" s="144" t="s">
        <v>1361</v>
      </c>
      <c r="H68" s="144" t="s">
        <v>1362</v>
      </c>
      <c r="I68" s="144" t="s">
        <v>1363</v>
      </c>
      <c r="J68" s="144" t="s">
        <v>1364</v>
      </c>
      <c r="K68" s="144" t="s">
        <v>1365</v>
      </c>
      <c r="L68" s="144" t="s">
        <v>1366</v>
      </c>
      <c r="N68" s="85" t="str">
        <f>'[1]EXP FÁCIL STANDARD'!$A$1&amp;O68&amp;P68</f>
        <v>EXPORTA FÁCIL STANDARD - 45128DIAMANTE 22.501 a 3.000</v>
      </c>
      <c r="O68" s="50" t="s">
        <v>41</v>
      </c>
      <c r="P68" s="50" t="s">
        <v>44</v>
      </c>
      <c r="Q68" s="147" t="s">
        <v>1367</v>
      </c>
      <c r="R68" s="147" t="s">
        <v>1368</v>
      </c>
      <c r="S68" s="147" t="s">
        <v>1369</v>
      </c>
      <c r="T68" s="147" t="s">
        <v>1370</v>
      </c>
      <c r="U68" s="147" t="s">
        <v>1371</v>
      </c>
      <c r="V68" s="147" t="s">
        <v>1372</v>
      </c>
      <c r="W68" s="147" t="s">
        <v>1373</v>
      </c>
      <c r="Y68" s="85" t="str">
        <f t="shared" ref="Y68:Y91" si="8">$Y$1&amp;Z68&amp;AA68</f>
        <v>EXPORTA FÁCIL ECONÔMICO - 45209INFINITE 60 a 500</v>
      </c>
      <c r="Z68" s="50" t="s">
        <v>56</v>
      </c>
      <c r="AA68" s="50" t="s">
        <v>22</v>
      </c>
      <c r="AB68" s="146" t="s">
        <v>1204</v>
      </c>
      <c r="AC68" s="146" t="s">
        <v>1205</v>
      </c>
      <c r="AD68" s="146" t="s">
        <v>1206</v>
      </c>
      <c r="AE68" s="146" t="s">
        <v>1207</v>
      </c>
      <c r="AF68" s="146" t="s">
        <v>1208</v>
      </c>
      <c r="AG68" s="146" t="s">
        <v>1209</v>
      </c>
      <c r="AH68" s="146" t="s">
        <v>1210</v>
      </c>
      <c r="AJ68" s="85" t="str">
        <f t="shared" ref="AJ68:AJ109" si="9">$AJ$1&amp;AK68&amp;AL68</f>
        <v>DOCUMENTO INTERNACIONAL EXPRESSO - 45012 Peso (g)</v>
      </c>
      <c r="AK68" s="43"/>
      <c r="AL68" s="43" t="s">
        <v>12</v>
      </c>
      <c r="AM68" s="49" t="s">
        <v>13</v>
      </c>
      <c r="AN68" s="49" t="s">
        <v>14</v>
      </c>
      <c r="AO68" s="49" t="s">
        <v>15</v>
      </c>
      <c r="AP68" s="49" t="s">
        <v>16</v>
      </c>
      <c r="AQ68" s="49" t="s">
        <v>17</v>
      </c>
      <c r="AR68" s="49" t="s">
        <v>18</v>
      </c>
      <c r="AS68" s="49" t="s">
        <v>19</v>
      </c>
      <c r="AU68" s="85" t="str">
        <f t="shared" ref="AU68:AU131" si="10">$AU$1&amp;AV68&amp;AW68</f>
        <v>PACKET EXPRESS - 33170DIAMANTE 20 a 300</v>
      </c>
      <c r="AV68" s="50" t="s">
        <v>41</v>
      </c>
      <c r="AW68" s="50" t="s">
        <v>24</v>
      </c>
      <c r="AX68" s="51" t="s">
        <v>1522</v>
      </c>
      <c r="AZ68" s="85" t="str">
        <f t="shared" ref="AZ68:AZ131" si="11">$AZ$1&amp;BA68&amp;BB68</f>
        <v>PACKET STANDARD  - 33162DIAMANTE 22.501 a 3.000</v>
      </c>
      <c r="BA68" s="50" t="s">
        <v>41</v>
      </c>
      <c r="BB68" s="50" t="s">
        <v>44</v>
      </c>
      <c r="BC68" s="51" t="s">
        <v>1523</v>
      </c>
      <c r="BE68" s="85" t="str">
        <f t="shared" ref="BE68:BE131" si="12">$BE$1&amp;BF68&amp;BG68</f>
        <v>PACKET NOVAS FAIXAS - 33227DIAMANTE 20 a 200</v>
      </c>
      <c r="BF68" s="50" t="s">
        <v>41</v>
      </c>
      <c r="BG68" s="50" t="s">
        <v>25</v>
      </c>
      <c r="BH68" s="50" t="s">
        <v>1524</v>
      </c>
    </row>
    <row r="69" spans="3:77" x14ac:dyDescent="0.25">
      <c r="C69" s="85" t="str">
        <f t="shared" si="7"/>
        <v>EXPORTA FÁCIL EXPRESSO - 45110DIAMANTE 23.001 a 3.500</v>
      </c>
      <c r="D69" s="50" t="s">
        <v>41</v>
      </c>
      <c r="E69" s="50" t="s">
        <v>46</v>
      </c>
      <c r="F69" s="144" t="s">
        <v>1383</v>
      </c>
      <c r="G69" s="144" t="s">
        <v>1384</v>
      </c>
      <c r="H69" s="144" t="s">
        <v>1385</v>
      </c>
      <c r="I69" s="144" t="s">
        <v>1386</v>
      </c>
      <c r="J69" s="144" t="s">
        <v>1387</v>
      </c>
      <c r="K69" s="144" t="s">
        <v>1388</v>
      </c>
      <c r="L69" s="144" t="s">
        <v>1389</v>
      </c>
      <c r="N69" s="85" t="str">
        <f>'[1]EXP FÁCIL STANDARD'!$A$1&amp;O69&amp;P69</f>
        <v>EXPORTA FÁCIL STANDARD - 45128DIAMANTE 23.001 a 3.500</v>
      </c>
      <c r="O69" s="50" t="s">
        <v>41</v>
      </c>
      <c r="P69" s="50" t="s">
        <v>46</v>
      </c>
      <c r="Q69" s="147" t="s">
        <v>1390</v>
      </c>
      <c r="R69" s="147" t="s">
        <v>1391</v>
      </c>
      <c r="S69" s="147" t="s">
        <v>1392</v>
      </c>
      <c r="T69" s="147" t="s">
        <v>1393</v>
      </c>
      <c r="U69" s="147" t="s">
        <v>1394</v>
      </c>
      <c r="V69" s="147" t="s">
        <v>1395</v>
      </c>
      <c r="W69" s="147" t="s">
        <v>1396</v>
      </c>
      <c r="Y69" s="85" t="str">
        <f t="shared" si="8"/>
        <v>EXPORTA FÁCIL ECONÔMICO - 45209INFINITE 6501 a 1000</v>
      </c>
      <c r="Z69" s="50" t="s">
        <v>56</v>
      </c>
      <c r="AA69" s="50" t="s">
        <v>28</v>
      </c>
      <c r="AB69" s="146" t="s">
        <v>1248</v>
      </c>
      <c r="AC69" s="146" t="s">
        <v>1249</v>
      </c>
      <c r="AD69" s="146" t="s">
        <v>1250</v>
      </c>
      <c r="AE69" s="146" t="s">
        <v>1251</v>
      </c>
      <c r="AF69" s="146" t="s">
        <v>1252</v>
      </c>
      <c r="AG69" s="146" t="s">
        <v>1253</v>
      </c>
      <c r="AH69" s="146" t="s">
        <v>1254</v>
      </c>
      <c r="AJ69" s="85" t="str">
        <f t="shared" si="9"/>
        <v>DOCUMENTO INTERNACIONAL EXPRESSO - 45012INFINITE 40 a 250</v>
      </c>
      <c r="AK69" s="50" t="s">
        <v>53</v>
      </c>
      <c r="AL69" s="50" t="s">
        <v>23</v>
      </c>
      <c r="AM69" s="51">
        <v>179.05</v>
      </c>
      <c r="AN69" s="51">
        <v>200.15</v>
      </c>
      <c r="AO69" s="51">
        <v>228.3</v>
      </c>
      <c r="AP69" s="51">
        <v>240.8</v>
      </c>
      <c r="AQ69" s="51">
        <v>253.70000000000002</v>
      </c>
      <c r="AR69" s="51">
        <v>305</v>
      </c>
      <c r="AS69" s="51">
        <v>384.8</v>
      </c>
      <c r="AU69" s="85" t="str">
        <f t="shared" si="10"/>
        <v>PACKET EXPRESS - 33170DIAMANTE 2301 a 500</v>
      </c>
      <c r="AV69" s="50" t="s">
        <v>41</v>
      </c>
      <c r="AW69" s="50" t="s">
        <v>30</v>
      </c>
      <c r="AX69" s="51" t="s">
        <v>1525</v>
      </c>
      <c r="AZ69" s="85" t="str">
        <f t="shared" si="11"/>
        <v>PACKET STANDARD  - 33162DIAMANTE 23.001 a 3.500</v>
      </c>
      <c r="BA69" s="50" t="s">
        <v>41</v>
      </c>
      <c r="BB69" s="50" t="s">
        <v>46</v>
      </c>
      <c r="BC69" s="51" t="s">
        <v>1526</v>
      </c>
      <c r="BE69" s="85" t="str">
        <f t="shared" si="12"/>
        <v>PACKET NOVAS FAIXAS - 33227DIAMANTE 2201 a 500</v>
      </c>
      <c r="BF69" s="50" t="s">
        <v>41</v>
      </c>
      <c r="BG69" s="50" t="s">
        <v>31</v>
      </c>
      <c r="BH69" s="50" t="s">
        <v>1272</v>
      </c>
    </row>
    <row r="70" spans="3:77" x14ac:dyDescent="0.25">
      <c r="C70" s="85" t="str">
        <f t="shared" si="7"/>
        <v>EXPORTA FÁCIL EXPRESSO - 45110DIAMANTE 23.501 a 4.000</v>
      </c>
      <c r="D70" s="50" t="s">
        <v>41</v>
      </c>
      <c r="E70" s="50" t="s">
        <v>48</v>
      </c>
      <c r="F70" s="144" t="s">
        <v>1407</v>
      </c>
      <c r="G70" s="144" t="s">
        <v>1408</v>
      </c>
      <c r="H70" s="144" t="s">
        <v>1409</v>
      </c>
      <c r="I70" s="144" t="s">
        <v>1410</v>
      </c>
      <c r="J70" s="144" t="s">
        <v>1411</v>
      </c>
      <c r="K70" s="144" t="s">
        <v>1412</v>
      </c>
      <c r="L70" s="144" t="s">
        <v>1413</v>
      </c>
      <c r="N70" s="85" t="str">
        <f>'[1]EXP FÁCIL STANDARD'!$A$1&amp;O70&amp;P70</f>
        <v>EXPORTA FÁCIL STANDARD - 45128DIAMANTE 23.501 a 4.000</v>
      </c>
      <c r="O70" s="50" t="s">
        <v>41</v>
      </c>
      <c r="P70" s="50" t="s">
        <v>48</v>
      </c>
      <c r="Q70" s="147" t="s">
        <v>1414</v>
      </c>
      <c r="R70" s="147" t="s">
        <v>1415</v>
      </c>
      <c r="S70" s="147" t="s">
        <v>1416</v>
      </c>
      <c r="T70" s="147" t="s">
        <v>1417</v>
      </c>
      <c r="U70" s="147" t="s">
        <v>1418</v>
      </c>
      <c r="V70" s="147" t="s">
        <v>1419</v>
      </c>
      <c r="W70" s="147" t="s">
        <v>1420</v>
      </c>
      <c r="Y70" s="85" t="str">
        <f t="shared" si="8"/>
        <v>EXPORTA FÁCIL ECONÔMICO - 45209INFINITE 61001 a 1.500</v>
      </c>
      <c r="Z70" s="50" t="s">
        <v>56</v>
      </c>
      <c r="AA70" s="50" t="s">
        <v>34</v>
      </c>
      <c r="AB70" s="146" t="s">
        <v>1288</v>
      </c>
      <c r="AC70" s="146" t="s">
        <v>1289</v>
      </c>
      <c r="AD70" s="146" t="s">
        <v>1290</v>
      </c>
      <c r="AE70" s="146" t="s">
        <v>1291</v>
      </c>
      <c r="AF70" s="146" t="s">
        <v>1292</v>
      </c>
      <c r="AG70" s="146" t="s">
        <v>1293</v>
      </c>
      <c r="AH70" s="146" t="s">
        <v>1294</v>
      </c>
      <c r="AJ70" s="85" t="str">
        <f t="shared" si="9"/>
        <v>DOCUMENTO INTERNACIONAL EXPRESSO - 45012INFINITE 4251 a 500</v>
      </c>
      <c r="AK70" s="50" t="s">
        <v>53</v>
      </c>
      <c r="AL70" s="50" t="s">
        <v>29</v>
      </c>
      <c r="AM70" s="51">
        <v>184.8</v>
      </c>
      <c r="AN70" s="51">
        <v>206.25</v>
      </c>
      <c r="AO70" s="51">
        <v>243.25</v>
      </c>
      <c r="AP70" s="51">
        <v>255.75</v>
      </c>
      <c r="AQ70" s="51">
        <v>294.10000000000002</v>
      </c>
      <c r="AR70" s="51">
        <v>345.40000000000003</v>
      </c>
      <c r="AS70" s="51">
        <v>442.8</v>
      </c>
      <c r="AU70" s="85" t="str">
        <f t="shared" si="10"/>
        <v>PACKET EXPRESS - 33170DIAMANTE 2501 a 1000</v>
      </c>
      <c r="AV70" s="50" t="s">
        <v>41</v>
      </c>
      <c r="AW70" s="50" t="s">
        <v>28</v>
      </c>
      <c r="AX70" s="51" t="s">
        <v>1527</v>
      </c>
      <c r="AZ70" s="85" t="str">
        <f t="shared" si="11"/>
        <v>PACKET STANDARD  - 33162DIAMANTE 23.501 a 4.000</v>
      </c>
      <c r="BA70" s="50" t="s">
        <v>41</v>
      </c>
      <c r="BB70" s="50" t="s">
        <v>48</v>
      </c>
      <c r="BC70" s="51" t="s">
        <v>1528</v>
      </c>
      <c r="BE70" s="85" t="str">
        <f t="shared" si="12"/>
        <v>PACKET NOVAS FAIXAS - 33227DIAMANTE 2501 a 1000</v>
      </c>
      <c r="BF70" s="50" t="s">
        <v>41</v>
      </c>
      <c r="BG70" s="50" t="s">
        <v>28</v>
      </c>
      <c r="BH70" s="50" t="s">
        <v>1529</v>
      </c>
    </row>
    <row r="71" spans="3:77" x14ac:dyDescent="0.25">
      <c r="C71" s="85" t="str">
        <f t="shared" si="7"/>
        <v>EXPORTA FÁCIL EXPRESSO - 45110DIAMANTE 24.001 a 4.500</v>
      </c>
      <c r="D71" s="50" t="s">
        <v>41</v>
      </c>
      <c r="E71" s="50" t="s">
        <v>50</v>
      </c>
      <c r="F71" s="144" t="s">
        <v>1429</v>
      </c>
      <c r="G71" s="144" t="s">
        <v>1430</v>
      </c>
      <c r="H71" s="144" t="s">
        <v>1431</v>
      </c>
      <c r="I71" s="144" t="s">
        <v>1432</v>
      </c>
      <c r="J71" s="144" t="s">
        <v>1433</v>
      </c>
      <c r="K71" s="144" t="s">
        <v>1434</v>
      </c>
      <c r="L71" s="144" t="s">
        <v>1435</v>
      </c>
      <c r="N71" s="85" t="str">
        <f>'[1]EXP FÁCIL STANDARD'!$A$1&amp;O71&amp;P71</f>
        <v>EXPORTA FÁCIL STANDARD - 45128DIAMANTE 24.001 a 4.500</v>
      </c>
      <c r="O71" s="50" t="s">
        <v>41</v>
      </c>
      <c r="P71" s="50" t="s">
        <v>50</v>
      </c>
      <c r="Q71" s="147" t="s">
        <v>1436</v>
      </c>
      <c r="R71" s="147" t="s">
        <v>1437</v>
      </c>
      <c r="S71" s="147" t="s">
        <v>1438</v>
      </c>
      <c r="T71" s="147" t="s">
        <v>1439</v>
      </c>
      <c r="U71" s="147" t="s">
        <v>1440</v>
      </c>
      <c r="V71" s="147" t="s">
        <v>1441</v>
      </c>
      <c r="W71" s="147" t="s">
        <v>1442</v>
      </c>
      <c r="Y71" s="85" t="str">
        <f t="shared" si="8"/>
        <v>EXPORTA FÁCIL ECONÔMICO - 45209INFINITE 61.501 a 2.000</v>
      </c>
      <c r="Z71" s="50" t="s">
        <v>56</v>
      </c>
      <c r="AA71" s="50" t="s">
        <v>38</v>
      </c>
      <c r="AB71" s="146" t="s">
        <v>1319</v>
      </c>
      <c r="AC71" s="146" t="s">
        <v>1320</v>
      </c>
      <c r="AD71" s="146" t="s">
        <v>1321</v>
      </c>
      <c r="AE71" s="146" t="s">
        <v>1322</v>
      </c>
      <c r="AF71" s="146" t="s">
        <v>1323</v>
      </c>
      <c r="AG71" s="146" t="s">
        <v>1324</v>
      </c>
      <c r="AH71" s="146" t="s">
        <v>1325</v>
      </c>
      <c r="AJ71" s="85" t="str">
        <f t="shared" si="9"/>
        <v>DOCUMENTO INTERNACIONAL EXPRESSO - 45012INFINITE 4501 a 1.000</v>
      </c>
      <c r="AK71" s="50" t="s">
        <v>53</v>
      </c>
      <c r="AL71" s="50" t="s">
        <v>35</v>
      </c>
      <c r="AM71" s="51">
        <v>196.4</v>
      </c>
      <c r="AN71" s="51">
        <v>218.75</v>
      </c>
      <c r="AO71" s="51">
        <v>272.85000000000002</v>
      </c>
      <c r="AP71" s="51">
        <v>285.3</v>
      </c>
      <c r="AQ71" s="51">
        <v>374.85</v>
      </c>
      <c r="AR71" s="51">
        <v>426.20000000000005</v>
      </c>
      <c r="AS71" s="51">
        <v>558.4</v>
      </c>
      <c r="AU71" s="85" t="str">
        <f t="shared" si="10"/>
        <v>PACKET EXPRESS - 33170DIAMANTE 21001 a 1.500</v>
      </c>
      <c r="AV71" s="50" t="s">
        <v>41</v>
      </c>
      <c r="AW71" s="50" t="s">
        <v>34</v>
      </c>
      <c r="AX71" s="51" t="s">
        <v>1530</v>
      </c>
      <c r="AZ71" s="85" t="str">
        <f t="shared" si="11"/>
        <v>PACKET STANDARD  - 33162DIAMANTE 24.001 a 4.500</v>
      </c>
      <c r="BA71" s="50" t="s">
        <v>41</v>
      </c>
      <c r="BB71" s="50" t="s">
        <v>50</v>
      </c>
      <c r="BC71" s="51" t="s">
        <v>1531</v>
      </c>
      <c r="BE71" s="85" t="str">
        <f t="shared" si="12"/>
        <v>PACKET NOVAS FAIXAS - 33227DIAMANTE 21001 a 1.500</v>
      </c>
      <c r="BF71" s="50" t="s">
        <v>41</v>
      </c>
      <c r="BG71" s="50" t="s">
        <v>34</v>
      </c>
      <c r="BH71" s="50" t="s">
        <v>1532</v>
      </c>
      <c r="BU71" s="92"/>
      <c r="BV71" s="92"/>
      <c r="BW71" s="93"/>
      <c r="BX71" s="93"/>
      <c r="BY71" s="93"/>
    </row>
    <row r="72" spans="3:77" x14ac:dyDescent="0.25">
      <c r="C72" s="85" t="str">
        <f t="shared" si="7"/>
        <v>EXPORTA FÁCIL EXPRESSO - 45110DIAMANTE 24.501 a 5.000</v>
      </c>
      <c r="D72" s="50" t="s">
        <v>41</v>
      </c>
      <c r="E72" s="50" t="s">
        <v>52</v>
      </c>
      <c r="F72" s="144" t="s">
        <v>1448</v>
      </c>
      <c r="G72" s="144" t="s">
        <v>1449</v>
      </c>
      <c r="H72" s="144" t="s">
        <v>1450</v>
      </c>
      <c r="I72" s="144" t="s">
        <v>1451</v>
      </c>
      <c r="J72" s="144" t="s">
        <v>1452</v>
      </c>
      <c r="K72" s="144" t="s">
        <v>1453</v>
      </c>
      <c r="L72" s="144" t="s">
        <v>1454</v>
      </c>
      <c r="N72" s="85" t="str">
        <f>'[1]EXP FÁCIL STANDARD'!$A$1&amp;O72&amp;P72</f>
        <v>EXPORTA FÁCIL STANDARD - 45128DIAMANTE 24.501 a 5.000</v>
      </c>
      <c r="O72" s="50" t="s">
        <v>41</v>
      </c>
      <c r="P72" s="50" t="s">
        <v>52</v>
      </c>
      <c r="Q72" s="147" t="s">
        <v>1455</v>
      </c>
      <c r="R72" s="147" t="s">
        <v>1456</v>
      </c>
      <c r="S72" s="147" t="s">
        <v>1457</v>
      </c>
      <c r="T72" s="147" t="s">
        <v>1458</v>
      </c>
      <c r="U72" s="147" t="s">
        <v>1459</v>
      </c>
      <c r="V72" s="147" t="s">
        <v>1460</v>
      </c>
      <c r="W72" s="147" t="s">
        <v>1461</v>
      </c>
      <c r="Y72" s="85" t="str">
        <f t="shared" si="8"/>
        <v>EXPORTA FÁCIL ECONÔMICO - 45209 Peso (g)</v>
      </c>
      <c r="Z72" s="43"/>
      <c r="AA72" s="43" t="s">
        <v>12</v>
      </c>
      <c r="AB72" s="49" t="s">
        <v>13</v>
      </c>
      <c r="AC72" s="49" t="s">
        <v>14</v>
      </c>
      <c r="AD72" s="49" t="s">
        <v>15</v>
      </c>
      <c r="AE72" s="49" t="s">
        <v>16</v>
      </c>
      <c r="AF72" s="49" t="s">
        <v>17</v>
      </c>
      <c r="AG72" s="49" t="s">
        <v>18</v>
      </c>
      <c r="AH72" s="49" t="s">
        <v>19</v>
      </c>
      <c r="AJ72" s="85" t="str">
        <f t="shared" si="9"/>
        <v>DOCUMENTO INTERNACIONAL EXPRESSO - 45012INFINITE 41.001 a 1.500</v>
      </c>
      <c r="AK72" s="50" t="s">
        <v>53</v>
      </c>
      <c r="AL72" s="50" t="s">
        <v>39</v>
      </c>
      <c r="AM72" s="51">
        <v>210.60000000000002</v>
      </c>
      <c r="AN72" s="51">
        <v>232.75</v>
      </c>
      <c r="AO72" s="51">
        <v>305.35000000000002</v>
      </c>
      <c r="AP72" s="51">
        <v>317.85000000000002</v>
      </c>
      <c r="AQ72" s="51">
        <v>459.40000000000003</v>
      </c>
      <c r="AR72" s="51">
        <v>510.85</v>
      </c>
      <c r="AS72" s="51">
        <v>678.30000000000007</v>
      </c>
      <c r="AU72" s="85" t="str">
        <f t="shared" si="10"/>
        <v>PACKET EXPRESS - 33170DIAMANTE 21.501 a 2.000</v>
      </c>
      <c r="AV72" s="50" t="s">
        <v>41</v>
      </c>
      <c r="AW72" s="50" t="s">
        <v>38</v>
      </c>
      <c r="AX72" s="51" t="s">
        <v>1295</v>
      </c>
      <c r="AZ72" s="85" t="str">
        <f t="shared" si="11"/>
        <v>PACKET STANDARD  - 33162DIAMANTE 24.501 a 5.000</v>
      </c>
      <c r="BA72" s="50" t="s">
        <v>41</v>
      </c>
      <c r="BB72" s="50" t="s">
        <v>52</v>
      </c>
      <c r="BC72" s="51" t="s">
        <v>1533</v>
      </c>
      <c r="BE72" s="85" t="str">
        <f t="shared" si="12"/>
        <v>PACKET NOVAS FAIXAS - 33227DIAMANTE 21.501 a 2.000</v>
      </c>
      <c r="BF72" s="50" t="s">
        <v>41</v>
      </c>
      <c r="BG72" s="50" t="s">
        <v>38</v>
      </c>
      <c r="BH72" s="50" t="s">
        <v>1534</v>
      </c>
    </row>
    <row r="73" spans="3:77" x14ac:dyDescent="0.25">
      <c r="C73" s="85" t="str">
        <f t="shared" si="7"/>
        <v>EXPORTA FÁCIL EXPRESSO - 45110DIAMANTE 21/2 Kg Adicional</v>
      </c>
      <c r="D73" s="50" t="s">
        <v>41</v>
      </c>
      <c r="E73" s="50" t="s">
        <v>54</v>
      </c>
      <c r="F73" s="144" t="s">
        <v>1272</v>
      </c>
      <c r="G73" s="144" t="s">
        <v>1467</v>
      </c>
      <c r="H73" s="144" t="s">
        <v>1468</v>
      </c>
      <c r="I73" s="144" t="s">
        <v>1469</v>
      </c>
      <c r="J73" s="144" t="s">
        <v>1227</v>
      </c>
      <c r="K73" s="144" t="s">
        <v>1470</v>
      </c>
      <c r="L73" s="144" t="s">
        <v>1471</v>
      </c>
      <c r="N73" s="85" t="str">
        <f>'[1]EXP FÁCIL STANDARD'!$A$1&amp;O73&amp;P73</f>
        <v>EXPORTA FÁCIL STANDARD - 45128DIAMANTE 21/2 Kg Adicional</v>
      </c>
      <c r="O73" s="50" t="s">
        <v>41</v>
      </c>
      <c r="P73" s="50" t="s">
        <v>54</v>
      </c>
      <c r="Q73" s="147" t="s">
        <v>1472</v>
      </c>
      <c r="R73" s="147" t="s">
        <v>1473</v>
      </c>
      <c r="S73" s="147" t="s">
        <v>1474</v>
      </c>
      <c r="T73" s="147" t="s">
        <v>1475</v>
      </c>
      <c r="U73" s="147" t="s">
        <v>1468</v>
      </c>
      <c r="V73" s="147" t="s">
        <v>1476</v>
      </c>
      <c r="W73" s="147" t="s">
        <v>1477</v>
      </c>
      <c r="Y73" s="85" t="str">
        <f t="shared" si="8"/>
        <v>EXPORTA FÁCIL ECONÔMICO - 45209INFINITE 70 a 500</v>
      </c>
      <c r="Z73" s="50" t="s">
        <v>57</v>
      </c>
      <c r="AA73" s="50" t="s">
        <v>22</v>
      </c>
      <c r="AB73" s="146" t="s">
        <v>1204</v>
      </c>
      <c r="AC73" s="146" t="s">
        <v>1205</v>
      </c>
      <c r="AD73" s="146" t="s">
        <v>1206</v>
      </c>
      <c r="AE73" s="146" t="s">
        <v>1207</v>
      </c>
      <c r="AF73" s="146" t="s">
        <v>1208</v>
      </c>
      <c r="AG73" s="146" t="s">
        <v>1209</v>
      </c>
      <c r="AH73" s="146" t="s">
        <v>1210</v>
      </c>
      <c r="AJ73" s="85" t="str">
        <f t="shared" si="9"/>
        <v>DOCUMENTO INTERNACIONAL EXPRESSO - 45012INFINITE 41.501 a 2.000</v>
      </c>
      <c r="AK73" s="50" t="s">
        <v>53</v>
      </c>
      <c r="AL73" s="50" t="s">
        <v>38</v>
      </c>
      <c r="AM73" s="51">
        <v>222.20000000000002</v>
      </c>
      <c r="AN73" s="51">
        <v>245.10000000000002</v>
      </c>
      <c r="AO73" s="51">
        <v>335</v>
      </c>
      <c r="AP73" s="51">
        <v>347.45000000000005</v>
      </c>
      <c r="AQ73" s="51">
        <v>540.20000000000005</v>
      </c>
      <c r="AR73" s="51">
        <v>591.5</v>
      </c>
      <c r="AS73" s="51">
        <v>794</v>
      </c>
      <c r="AU73" s="85" t="str">
        <f t="shared" si="10"/>
        <v>PACKET EXPRESS - 33170DIAMANTE 22.001 a 2.500</v>
      </c>
      <c r="AV73" s="50" t="s">
        <v>41</v>
      </c>
      <c r="AW73" s="50" t="s">
        <v>42</v>
      </c>
      <c r="AX73" s="51" t="s">
        <v>1535</v>
      </c>
      <c r="AZ73" s="85" t="str">
        <f t="shared" si="11"/>
        <v>PACKET STANDARD  - 33162DIAMANTE 21/2 Kg Adicional</v>
      </c>
      <c r="BA73" s="50" t="s">
        <v>41</v>
      </c>
      <c r="BB73" s="50" t="s">
        <v>54</v>
      </c>
      <c r="BC73" s="51" t="s">
        <v>1536</v>
      </c>
      <c r="BE73" s="85" t="str">
        <f t="shared" si="12"/>
        <v>PACKET NOVAS FAIXAS - 33227DIAMANTE 22.001 a 2.500</v>
      </c>
      <c r="BF73" s="50" t="s">
        <v>41</v>
      </c>
      <c r="BG73" s="50" t="s">
        <v>42</v>
      </c>
      <c r="BH73" s="50" t="s">
        <v>1537</v>
      </c>
    </row>
    <row r="74" spans="3:77" x14ac:dyDescent="0.25">
      <c r="C74" s="85" t="str">
        <f t="shared" si="7"/>
        <v>EXPORTA FÁCIL EXPRESSO - 45110 Peso (g)</v>
      </c>
      <c r="D74" s="43"/>
      <c r="E74" s="43" t="s">
        <v>12</v>
      </c>
      <c r="F74" s="49" t="s">
        <v>13</v>
      </c>
      <c r="G74" s="49" t="s">
        <v>14</v>
      </c>
      <c r="H74" s="49" t="s">
        <v>15</v>
      </c>
      <c r="I74" s="49" t="s">
        <v>16</v>
      </c>
      <c r="J74" s="49" t="s">
        <v>17</v>
      </c>
      <c r="K74" s="49" t="s">
        <v>18</v>
      </c>
      <c r="L74" s="49" t="s">
        <v>19</v>
      </c>
      <c r="N74" s="85" t="str">
        <f>'[1]EXP FÁCIL STANDARD'!$A$1&amp;O74&amp;P74</f>
        <v>EXPORTA FÁCIL STANDARD - 45128 Peso (g)</v>
      </c>
      <c r="O74" s="43"/>
      <c r="P74" s="43" t="s">
        <v>12</v>
      </c>
      <c r="Q74" s="145" t="s">
        <v>13</v>
      </c>
      <c r="R74" s="145" t="s">
        <v>14</v>
      </c>
      <c r="S74" s="145" t="s">
        <v>15</v>
      </c>
      <c r="T74" s="145" t="s">
        <v>16</v>
      </c>
      <c r="U74" s="145" t="s">
        <v>17</v>
      </c>
      <c r="V74" s="145" t="s">
        <v>18</v>
      </c>
      <c r="W74" s="145" t="s">
        <v>19</v>
      </c>
      <c r="Y74" s="85" t="str">
        <f t="shared" si="8"/>
        <v>EXPORTA FÁCIL ECONÔMICO - 45209INFINITE 7501 a 1000</v>
      </c>
      <c r="Z74" s="50" t="s">
        <v>57</v>
      </c>
      <c r="AA74" s="50" t="s">
        <v>28</v>
      </c>
      <c r="AB74" s="146" t="s">
        <v>1248</v>
      </c>
      <c r="AC74" s="146" t="s">
        <v>1249</v>
      </c>
      <c r="AD74" s="146" t="s">
        <v>1250</v>
      </c>
      <c r="AE74" s="146" t="s">
        <v>1251</v>
      </c>
      <c r="AF74" s="146" t="s">
        <v>1252</v>
      </c>
      <c r="AG74" s="146" t="s">
        <v>1253</v>
      </c>
      <c r="AH74" s="146" t="s">
        <v>1254</v>
      </c>
      <c r="AJ74" s="85" t="str">
        <f t="shared" si="9"/>
        <v>DOCUMENTO INTERNACIONAL EXPRESSO - 45012 Peso (g)</v>
      </c>
      <c r="AK74" s="43"/>
      <c r="AL74" s="43" t="s">
        <v>12</v>
      </c>
      <c r="AM74" s="49" t="s">
        <v>13</v>
      </c>
      <c r="AN74" s="49" t="s">
        <v>14</v>
      </c>
      <c r="AO74" s="49" t="s">
        <v>15</v>
      </c>
      <c r="AP74" s="49" t="s">
        <v>16</v>
      </c>
      <c r="AQ74" s="49" t="s">
        <v>17</v>
      </c>
      <c r="AR74" s="49" t="s">
        <v>18</v>
      </c>
      <c r="AS74" s="49" t="s">
        <v>19</v>
      </c>
      <c r="AU74" s="85" t="str">
        <f t="shared" si="10"/>
        <v>PACKET EXPRESS - 33170DIAMANTE 22.501 a 3.000</v>
      </c>
      <c r="AV74" s="50" t="s">
        <v>41</v>
      </c>
      <c r="AW74" s="50" t="s">
        <v>44</v>
      </c>
      <c r="AX74" s="51" t="s">
        <v>1538</v>
      </c>
      <c r="AZ74" s="85" t="str">
        <f t="shared" si="11"/>
        <v>PACKET STANDARD  - 33162 Peso (g)</v>
      </c>
      <c r="BA74" s="43"/>
      <c r="BB74" s="43" t="s">
        <v>12</v>
      </c>
      <c r="BC74" s="49" t="s">
        <v>20</v>
      </c>
      <c r="BE74" s="85" t="str">
        <f t="shared" si="12"/>
        <v>PACKET NOVAS FAIXAS - 33227DIAMANTE 22.501 a 3.000</v>
      </c>
      <c r="BF74" s="50" t="s">
        <v>41</v>
      </c>
      <c r="BG74" s="50" t="s">
        <v>44</v>
      </c>
      <c r="BH74" s="50" t="s">
        <v>1539</v>
      </c>
      <c r="BK74" s="92"/>
      <c r="BL74" s="92"/>
      <c r="BM74" s="93"/>
      <c r="BN74" s="93"/>
      <c r="BO74" s="93"/>
      <c r="BP74" s="93"/>
      <c r="BQ74" s="93"/>
    </row>
    <row r="75" spans="3:77" x14ac:dyDescent="0.25">
      <c r="C75" s="85" t="str">
        <f t="shared" si="7"/>
        <v>EXPORTA FÁCIL EXPRESSO - 45110DIAMANTE 30 a 500</v>
      </c>
      <c r="D75" s="50" t="s">
        <v>43</v>
      </c>
      <c r="E75" s="50" t="s">
        <v>22</v>
      </c>
      <c r="F75" s="144" t="s">
        <v>1190</v>
      </c>
      <c r="G75" s="144" t="s">
        <v>1191</v>
      </c>
      <c r="H75" s="144" t="s">
        <v>1192</v>
      </c>
      <c r="I75" s="144" t="s">
        <v>1193</v>
      </c>
      <c r="J75" s="144" t="s">
        <v>1194</v>
      </c>
      <c r="K75" s="144" t="s">
        <v>1195</v>
      </c>
      <c r="L75" s="144" t="s">
        <v>1196</v>
      </c>
      <c r="N75" s="85" t="str">
        <f>'[1]EXP FÁCIL STANDARD'!$A$1&amp;O75&amp;P75</f>
        <v>EXPORTA FÁCIL STANDARD - 45128DIAMANTE 30 a 500</v>
      </c>
      <c r="O75" s="50" t="s">
        <v>43</v>
      </c>
      <c r="P75" s="50" t="s">
        <v>22</v>
      </c>
      <c r="Q75" s="147" t="s">
        <v>1197</v>
      </c>
      <c r="R75" s="147" t="s">
        <v>1198</v>
      </c>
      <c r="S75" s="147" t="s">
        <v>1199</v>
      </c>
      <c r="T75" s="147" t="s">
        <v>1200</v>
      </c>
      <c r="U75" s="147" t="s">
        <v>1201</v>
      </c>
      <c r="V75" s="147" t="s">
        <v>1202</v>
      </c>
      <c r="W75" s="147" t="s">
        <v>1203</v>
      </c>
      <c r="Y75" s="85" t="str">
        <f t="shared" si="8"/>
        <v>EXPORTA FÁCIL ECONÔMICO - 45209INFINITE 71001 a 1.500</v>
      </c>
      <c r="Z75" s="50" t="s">
        <v>57</v>
      </c>
      <c r="AA75" s="50" t="s">
        <v>34</v>
      </c>
      <c r="AB75" s="146" t="s">
        <v>1288</v>
      </c>
      <c r="AC75" s="146" t="s">
        <v>1289</v>
      </c>
      <c r="AD75" s="146" t="s">
        <v>1290</v>
      </c>
      <c r="AE75" s="146" t="s">
        <v>1291</v>
      </c>
      <c r="AF75" s="146" t="s">
        <v>1292</v>
      </c>
      <c r="AG75" s="146" t="s">
        <v>1293</v>
      </c>
      <c r="AH75" s="146" t="s">
        <v>1294</v>
      </c>
      <c r="AJ75" s="85" t="str">
        <f t="shared" si="9"/>
        <v>DOCUMENTO INTERNACIONAL EXPRESSO - 45012INFINITE 50 a 250</v>
      </c>
      <c r="AK75" s="50" t="s">
        <v>55</v>
      </c>
      <c r="AL75" s="50" t="s">
        <v>23</v>
      </c>
      <c r="AM75" s="51">
        <v>179.05</v>
      </c>
      <c r="AN75" s="51">
        <v>200.15</v>
      </c>
      <c r="AO75" s="51">
        <v>228.3</v>
      </c>
      <c r="AP75" s="51">
        <v>240.8</v>
      </c>
      <c r="AQ75" s="51">
        <v>253.70000000000002</v>
      </c>
      <c r="AR75" s="51">
        <v>305</v>
      </c>
      <c r="AS75" s="51">
        <v>384.8</v>
      </c>
      <c r="AU75" s="85" t="str">
        <f t="shared" si="10"/>
        <v>PACKET EXPRESS - 33170DIAMANTE 23.001 a 3.500</v>
      </c>
      <c r="AV75" s="50" t="s">
        <v>41</v>
      </c>
      <c r="AW75" s="50" t="s">
        <v>46</v>
      </c>
      <c r="AX75" s="51" t="s">
        <v>1540</v>
      </c>
      <c r="AZ75" s="85" t="str">
        <f t="shared" si="11"/>
        <v>PACKET STANDARD  - 33162DIAMANTE 30 a 500</v>
      </c>
      <c r="BA75" s="50" t="s">
        <v>43</v>
      </c>
      <c r="BB75" s="50" t="s">
        <v>22</v>
      </c>
      <c r="BC75" s="51" t="s">
        <v>1541</v>
      </c>
      <c r="BE75" s="85" t="str">
        <f t="shared" si="12"/>
        <v>PACKET NOVAS FAIXAS - 33227DIAMANTE 23.001 a 3.500</v>
      </c>
      <c r="BF75" s="50" t="s">
        <v>41</v>
      </c>
      <c r="BG75" s="50" t="s">
        <v>46</v>
      </c>
      <c r="BH75" s="50" t="s">
        <v>1542</v>
      </c>
    </row>
    <row r="76" spans="3:77" x14ac:dyDescent="0.25">
      <c r="C76" s="85" t="str">
        <f t="shared" si="7"/>
        <v>EXPORTA FÁCIL EXPRESSO - 45110DIAMANTE 3501 a 1000</v>
      </c>
      <c r="D76" s="50" t="s">
        <v>43</v>
      </c>
      <c r="E76" s="50" t="s">
        <v>28</v>
      </c>
      <c r="F76" s="144" t="s">
        <v>1234</v>
      </c>
      <c r="G76" s="144" t="s">
        <v>1235</v>
      </c>
      <c r="H76" s="144" t="s">
        <v>1236</v>
      </c>
      <c r="I76" s="144" t="s">
        <v>1237</v>
      </c>
      <c r="J76" s="144" t="s">
        <v>1238</v>
      </c>
      <c r="K76" s="144" t="s">
        <v>1239</v>
      </c>
      <c r="L76" s="144" t="s">
        <v>1240</v>
      </c>
      <c r="N76" s="85" t="str">
        <f>'[1]EXP FÁCIL STANDARD'!$A$1&amp;O76&amp;P76</f>
        <v>EXPORTA FÁCIL STANDARD - 45128DIAMANTE 3501 a 1000</v>
      </c>
      <c r="O76" s="50" t="s">
        <v>43</v>
      </c>
      <c r="P76" s="50" t="s">
        <v>28</v>
      </c>
      <c r="Q76" s="147" t="s">
        <v>1241</v>
      </c>
      <c r="R76" s="147" t="s">
        <v>1242</v>
      </c>
      <c r="S76" s="147" t="s">
        <v>1243</v>
      </c>
      <c r="T76" s="147" t="s">
        <v>1244</v>
      </c>
      <c r="U76" s="147" t="s">
        <v>1245</v>
      </c>
      <c r="V76" s="147" t="s">
        <v>1246</v>
      </c>
      <c r="W76" s="147" t="s">
        <v>1247</v>
      </c>
      <c r="Y76" s="85" t="str">
        <f t="shared" si="8"/>
        <v>EXPORTA FÁCIL ECONÔMICO - 45209INFINITE 71.501 a 2.000</v>
      </c>
      <c r="Z76" s="50" t="s">
        <v>57</v>
      </c>
      <c r="AA76" s="50" t="s">
        <v>38</v>
      </c>
      <c r="AB76" s="146" t="s">
        <v>1319</v>
      </c>
      <c r="AC76" s="146" t="s">
        <v>1320</v>
      </c>
      <c r="AD76" s="146" t="s">
        <v>1321</v>
      </c>
      <c r="AE76" s="146" t="s">
        <v>1322</v>
      </c>
      <c r="AF76" s="146" t="s">
        <v>1323</v>
      </c>
      <c r="AG76" s="146" t="s">
        <v>1324</v>
      </c>
      <c r="AH76" s="146" t="s">
        <v>1325</v>
      </c>
      <c r="AJ76" s="85" t="str">
        <f t="shared" si="9"/>
        <v>DOCUMENTO INTERNACIONAL EXPRESSO - 45012INFINITE 5251 a 500</v>
      </c>
      <c r="AK76" s="50" t="s">
        <v>55</v>
      </c>
      <c r="AL76" s="50" t="s">
        <v>29</v>
      </c>
      <c r="AM76" s="51">
        <v>184.8</v>
      </c>
      <c r="AN76" s="51">
        <v>206.25</v>
      </c>
      <c r="AO76" s="51">
        <v>243.25</v>
      </c>
      <c r="AP76" s="51">
        <v>255.75</v>
      </c>
      <c r="AQ76" s="51">
        <v>294.10000000000002</v>
      </c>
      <c r="AR76" s="51">
        <v>345.40000000000003</v>
      </c>
      <c r="AS76" s="51">
        <v>442.8</v>
      </c>
      <c r="AU76" s="85" t="str">
        <f t="shared" si="10"/>
        <v>PACKET EXPRESS - 33170DIAMANTE 23.501 a 4.000</v>
      </c>
      <c r="AV76" s="50" t="s">
        <v>41</v>
      </c>
      <c r="AW76" s="50" t="s">
        <v>48</v>
      </c>
      <c r="AX76" s="51" t="s">
        <v>1543</v>
      </c>
      <c r="AZ76" s="85" t="str">
        <f t="shared" si="11"/>
        <v>PACKET STANDARD  - 33162DIAMANTE 3501 a 1000</v>
      </c>
      <c r="BA76" s="50" t="s">
        <v>43</v>
      </c>
      <c r="BB76" s="50" t="s">
        <v>28</v>
      </c>
      <c r="BC76" s="51" t="s">
        <v>1544</v>
      </c>
      <c r="BE76" s="85" t="str">
        <f t="shared" si="12"/>
        <v>PACKET NOVAS FAIXAS - 33227DIAMANTE 23.501 a 4.000</v>
      </c>
      <c r="BF76" s="50" t="s">
        <v>41</v>
      </c>
      <c r="BG76" s="50" t="s">
        <v>48</v>
      </c>
      <c r="BH76" s="50" t="s">
        <v>1495</v>
      </c>
      <c r="BU76" s="92"/>
      <c r="BV76" s="92"/>
      <c r="BW76" s="93"/>
      <c r="BX76" s="93"/>
      <c r="BY76" s="93"/>
    </row>
    <row r="77" spans="3:77" x14ac:dyDescent="0.25">
      <c r="C77" s="85" t="str">
        <f t="shared" si="7"/>
        <v>EXPORTA FÁCIL EXPRESSO - 45110DIAMANTE 31001 a 1.500</v>
      </c>
      <c r="D77" s="50" t="s">
        <v>43</v>
      </c>
      <c r="E77" s="50" t="s">
        <v>34</v>
      </c>
      <c r="F77" s="144" t="s">
        <v>1274</v>
      </c>
      <c r="G77" s="144" t="s">
        <v>1275</v>
      </c>
      <c r="H77" s="144" t="s">
        <v>1276</v>
      </c>
      <c r="I77" s="144" t="s">
        <v>1277</v>
      </c>
      <c r="J77" s="144" t="s">
        <v>1278</v>
      </c>
      <c r="K77" s="144" t="s">
        <v>1279</v>
      </c>
      <c r="L77" s="144" t="s">
        <v>1280</v>
      </c>
      <c r="N77" s="85" t="str">
        <f>'[1]EXP FÁCIL STANDARD'!$A$1&amp;O77&amp;P77</f>
        <v>EXPORTA FÁCIL STANDARD - 45128DIAMANTE 31001 a 1.500</v>
      </c>
      <c r="O77" s="50" t="s">
        <v>43</v>
      </c>
      <c r="P77" s="50" t="s">
        <v>34</v>
      </c>
      <c r="Q77" s="147" t="s">
        <v>1281</v>
      </c>
      <c r="R77" s="147" t="s">
        <v>1282</v>
      </c>
      <c r="S77" s="147" t="s">
        <v>1283</v>
      </c>
      <c r="T77" s="147" t="s">
        <v>1284</v>
      </c>
      <c r="U77" s="147" t="s">
        <v>1285</v>
      </c>
      <c r="V77" s="147" t="s">
        <v>1286</v>
      </c>
      <c r="W77" s="147" t="s">
        <v>1287</v>
      </c>
      <c r="Y77" s="85" t="str">
        <f t="shared" si="8"/>
        <v>EXPORTA FÁCIL ECONÔMICO - 45209 Peso (g)</v>
      </c>
      <c r="Z77" s="43"/>
      <c r="AA77" s="43" t="s">
        <v>12</v>
      </c>
      <c r="AB77" s="49" t="s">
        <v>13</v>
      </c>
      <c r="AC77" s="49" t="s">
        <v>14</v>
      </c>
      <c r="AD77" s="49" t="s">
        <v>15</v>
      </c>
      <c r="AE77" s="49" t="s">
        <v>16</v>
      </c>
      <c r="AF77" s="49" t="s">
        <v>17</v>
      </c>
      <c r="AG77" s="49" t="s">
        <v>18</v>
      </c>
      <c r="AH77" s="49" t="s">
        <v>19</v>
      </c>
      <c r="AJ77" s="85" t="str">
        <f t="shared" si="9"/>
        <v>DOCUMENTO INTERNACIONAL EXPRESSO - 45012INFINITE 5501 a 1.000</v>
      </c>
      <c r="AK77" s="50" t="s">
        <v>55</v>
      </c>
      <c r="AL77" s="50" t="s">
        <v>35</v>
      </c>
      <c r="AM77" s="51">
        <v>196.4</v>
      </c>
      <c r="AN77" s="51">
        <v>218.75</v>
      </c>
      <c r="AO77" s="51">
        <v>272.85000000000002</v>
      </c>
      <c r="AP77" s="51">
        <v>285.3</v>
      </c>
      <c r="AQ77" s="51">
        <v>374.85</v>
      </c>
      <c r="AR77" s="51">
        <v>426.20000000000005</v>
      </c>
      <c r="AS77" s="51">
        <v>558.4</v>
      </c>
      <c r="AU77" s="85" t="str">
        <f t="shared" si="10"/>
        <v>PACKET EXPRESS - 33170DIAMANTE 24.001 a 4.500</v>
      </c>
      <c r="AV77" s="50" t="s">
        <v>41</v>
      </c>
      <c r="AW77" s="50" t="s">
        <v>50</v>
      </c>
      <c r="AX77" s="51" t="s">
        <v>1545</v>
      </c>
      <c r="AZ77" s="85" t="str">
        <f t="shared" si="11"/>
        <v>PACKET STANDARD  - 33162DIAMANTE 31001 a 1.500</v>
      </c>
      <c r="BA77" s="50" t="s">
        <v>43</v>
      </c>
      <c r="BB77" s="50" t="s">
        <v>34</v>
      </c>
      <c r="BC77" s="51" t="s">
        <v>1546</v>
      </c>
      <c r="BE77" s="85" t="str">
        <f t="shared" si="12"/>
        <v>PACKET NOVAS FAIXAS - 33227DIAMANTE 24.001 a 4.500</v>
      </c>
      <c r="BF77" s="50" t="s">
        <v>41</v>
      </c>
      <c r="BG77" s="50" t="s">
        <v>50</v>
      </c>
      <c r="BH77" s="50" t="s">
        <v>1547</v>
      </c>
    </row>
    <row r="78" spans="3:77" x14ac:dyDescent="0.25">
      <c r="C78" s="85" t="str">
        <f t="shared" si="7"/>
        <v>EXPORTA FÁCIL EXPRESSO - 45110DIAMANTE 31.501 a 2.000</v>
      </c>
      <c r="D78" s="50" t="s">
        <v>43</v>
      </c>
      <c r="E78" s="50" t="s">
        <v>38</v>
      </c>
      <c r="F78" s="144" t="s">
        <v>1305</v>
      </c>
      <c r="G78" s="144" t="s">
        <v>1306</v>
      </c>
      <c r="H78" s="144" t="s">
        <v>1307</v>
      </c>
      <c r="I78" s="144" t="s">
        <v>1308</v>
      </c>
      <c r="J78" s="144" t="s">
        <v>1309</v>
      </c>
      <c r="K78" s="144" t="s">
        <v>1310</v>
      </c>
      <c r="L78" s="144" t="s">
        <v>1311</v>
      </c>
      <c r="N78" s="85" t="str">
        <f>'[1]EXP FÁCIL STANDARD'!$A$1&amp;O78&amp;P78</f>
        <v>EXPORTA FÁCIL STANDARD - 45128DIAMANTE 31.501 a 2.000</v>
      </c>
      <c r="O78" s="50" t="s">
        <v>43</v>
      </c>
      <c r="P78" s="50" t="s">
        <v>38</v>
      </c>
      <c r="Q78" s="147" t="s">
        <v>1312</v>
      </c>
      <c r="R78" s="147" t="s">
        <v>1313</v>
      </c>
      <c r="S78" s="147" t="s">
        <v>1314</v>
      </c>
      <c r="T78" s="147" t="s">
        <v>1315</v>
      </c>
      <c r="U78" s="147" t="s">
        <v>1316</v>
      </c>
      <c r="V78" s="147" t="s">
        <v>1317</v>
      </c>
      <c r="W78" s="147" t="s">
        <v>1318</v>
      </c>
      <c r="Y78" s="85" t="str">
        <f t="shared" si="8"/>
        <v>EXPORTA FÁCIL ECONÔMICO - 45209INFINITE 80 a 500</v>
      </c>
      <c r="Z78" s="50" t="s">
        <v>58</v>
      </c>
      <c r="AA78" s="50" t="s">
        <v>22</v>
      </c>
      <c r="AB78" s="146" t="s">
        <v>1204</v>
      </c>
      <c r="AC78" s="146" t="s">
        <v>1205</v>
      </c>
      <c r="AD78" s="146" t="s">
        <v>1206</v>
      </c>
      <c r="AE78" s="146" t="s">
        <v>1207</v>
      </c>
      <c r="AF78" s="146" t="s">
        <v>1208</v>
      </c>
      <c r="AG78" s="146" t="s">
        <v>1209</v>
      </c>
      <c r="AH78" s="146" t="s">
        <v>1210</v>
      </c>
      <c r="AJ78" s="85" t="str">
        <f t="shared" si="9"/>
        <v>DOCUMENTO INTERNACIONAL EXPRESSO - 45012INFINITE 51.001 a 1.500</v>
      </c>
      <c r="AK78" s="50" t="s">
        <v>55</v>
      </c>
      <c r="AL78" s="50" t="s">
        <v>39</v>
      </c>
      <c r="AM78" s="51">
        <v>210.60000000000002</v>
      </c>
      <c r="AN78" s="51">
        <v>232.75</v>
      </c>
      <c r="AO78" s="51">
        <v>305.35000000000002</v>
      </c>
      <c r="AP78" s="51">
        <v>317.85000000000002</v>
      </c>
      <c r="AQ78" s="51">
        <v>459.40000000000003</v>
      </c>
      <c r="AR78" s="51">
        <v>510.85</v>
      </c>
      <c r="AS78" s="51">
        <v>678.30000000000007</v>
      </c>
      <c r="AU78" s="85" t="str">
        <f t="shared" si="10"/>
        <v>PACKET EXPRESS - 33170DIAMANTE 24.501 a 5.000</v>
      </c>
      <c r="AV78" s="50" t="s">
        <v>41</v>
      </c>
      <c r="AW78" s="50" t="s">
        <v>52</v>
      </c>
      <c r="AX78" s="51" t="s">
        <v>1548</v>
      </c>
      <c r="AZ78" s="85" t="str">
        <f t="shared" si="11"/>
        <v>PACKET STANDARD  - 33162DIAMANTE 31.501 a 2.000</v>
      </c>
      <c r="BA78" s="50" t="s">
        <v>43</v>
      </c>
      <c r="BB78" s="50" t="s">
        <v>38</v>
      </c>
      <c r="BC78" s="51" t="s">
        <v>1549</v>
      </c>
      <c r="BE78" s="85" t="str">
        <f t="shared" si="12"/>
        <v>PACKET NOVAS FAIXAS - 33227DIAMANTE 24.501 a 5.000</v>
      </c>
      <c r="BF78" s="50" t="s">
        <v>41</v>
      </c>
      <c r="BG78" s="50" t="s">
        <v>52</v>
      </c>
      <c r="BH78" s="50" t="s">
        <v>1550</v>
      </c>
    </row>
    <row r="79" spans="3:77" x14ac:dyDescent="0.25">
      <c r="C79" s="85" t="str">
        <f t="shared" si="7"/>
        <v>EXPORTA FÁCIL EXPRESSO - 45110DIAMANTE 32.001 a 2.500</v>
      </c>
      <c r="D79" s="50" t="s">
        <v>43</v>
      </c>
      <c r="E79" s="50" t="s">
        <v>42</v>
      </c>
      <c r="F79" s="144" t="s">
        <v>1336</v>
      </c>
      <c r="G79" s="144" t="s">
        <v>1337</v>
      </c>
      <c r="H79" s="144" t="s">
        <v>1338</v>
      </c>
      <c r="I79" s="144" t="s">
        <v>1339</v>
      </c>
      <c r="J79" s="144" t="s">
        <v>1340</v>
      </c>
      <c r="K79" s="144" t="s">
        <v>1341</v>
      </c>
      <c r="L79" s="144" t="s">
        <v>1342</v>
      </c>
      <c r="N79" s="85" t="str">
        <f>'[1]EXP FÁCIL STANDARD'!$A$1&amp;O79&amp;P79</f>
        <v>EXPORTA FÁCIL STANDARD - 45128DIAMANTE 32.001 a 2.500</v>
      </c>
      <c r="O79" s="50" t="s">
        <v>43</v>
      </c>
      <c r="P79" s="50" t="s">
        <v>42</v>
      </c>
      <c r="Q79" s="147" t="s">
        <v>1343</v>
      </c>
      <c r="R79" s="147" t="s">
        <v>1344</v>
      </c>
      <c r="S79" s="147" t="s">
        <v>1345</v>
      </c>
      <c r="T79" s="147" t="s">
        <v>1346</v>
      </c>
      <c r="U79" s="147" t="s">
        <v>1347</v>
      </c>
      <c r="V79" s="147" t="s">
        <v>1348</v>
      </c>
      <c r="W79" s="147" t="s">
        <v>1349</v>
      </c>
      <c r="Y79" s="85" t="str">
        <f t="shared" si="8"/>
        <v>EXPORTA FÁCIL ECONÔMICO - 45209INFINITE 8501 a 1000</v>
      </c>
      <c r="Z79" s="50" t="s">
        <v>58</v>
      </c>
      <c r="AA79" s="50" t="s">
        <v>28</v>
      </c>
      <c r="AB79" s="146" t="s">
        <v>1248</v>
      </c>
      <c r="AC79" s="146" t="s">
        <v>1249</v>
      </c>
      <c r="AD79" s="146" t="s">
        <v>1250</v>
      </c>
      <c r="AE79" s="146" t="s">
        <v>1251</v>
      </c>
      <c r="AF79" s="146" t="s">
        <v>1252</v>
      </c>
      <c r="AG79" s="146" t="s">
        <v>1253</v>
      </c>
      <c r="AH79" s="146" t="s">
        <v>1254</v>
      </c>
      <c r="AJ79" s="85" t="str">
        <f t="shared" si="9"/>
        <v>DOCUMENTO INTERNACIONAL EXPRESSO - 45012INFINITE 51.501 a 2.000</v>
      </c>
      <c r="AK79" s="50" t="s">
        <v>55</v>
      </c>
      <c r="AL79" s="50" t="s">
        <v>38</v>
      </c>
      <c r="AM79" s="51">
        <v>222.20000000000002</v>
      </c>
      <c r="AN79" s="51">
        <v>245.10000000000002</v>
      </c>
      <c r="AO79" s="51">
        <v>335</v>
      </c>
      <c r="AP79" s="51">
        <v>347.45000000000005</v>
      </c>
      <c r="AQ79" s="51">
        <v>540.20000000000005</v>
      </c>
      <c r="AR79" s="51">
        <v>591.5</v>
      </c>
      <c r="AS79" s="51">
        <v>794</v>
      </c>
      <c r="AU79" s="85" t="str">
        <f t="shared" si="10"/>
        <v>PACKET EXPRESS - 33170DIAMANTE 21/2 Kg Adicional</v>
      </c>
      <c r="AV79" s="50" t="s">
        <v>41</v>
      </c>
      <c r="AW79" s="50" t="s">
        <v>54</v>
      </c>
      <c r="AX79" s="51" t="s">
        <v>1551</v>
      </c>
      <c r="AZ79" s="85" t="str">
        <f t="shared" si="11"/>
        <v>PACKET STANDARD  - 33162DIAMANTE 32.001 a 2.500</v>
      </c>
      <c r="BA79" s="50" t="s">
        <v>43</v>
      </c>
      <c r="BB79" s="50" t="s">
        <v>42</v>
      </c>
      <c r="BC79" s="51" t="s">
        <v>1552</v>
      </c>
      <c r="BE79" s="85" t="str">
        <f t="shared" si="12"/>
        <v>PACKET NOVAS FAIXAS - 33227DIAMANTE 21/2 Kg Adicional</v>
      </c>
      <c r="BF79" s="50" t="s">
        <v>41</v>
      </c>
      <c r="BG79" s="50" t="s">
        <v>54</v>
      </c>
      <c r="BH79" s="50" t="s">
        <v>1553</v>
      </c>
    </row>
    <row r="80" spans="3:77" x14ac:dyDescent="0.25">
      <c r="C80" s="85" t="str">
        <f t="shared" si="7"/>
        <v>EXPORTA FÁCIL EXPRESSO - 45110DIAMANTE 32.501 a 3.000</v>
      </c>
      <c r="D80" s="50" t="s">
        <v>43</v>
      </c>
      <c r="E80" s="50" t="s">
        <v>44</v>
      </c>
      <c r="F80" s="144" t="s">
        <v>1360</v>
      </c>
      <c r="G80" s="144" t="s">
        <v>1361</v>
      </c>
      <c r="H80" s="144" t="s">
        <v>1362</v>
      </c>
      <c r="I80" s="144" t="s">
        <v>1363</v>
      </c>
      <c r="J80" s="144" t="s">
        <v>1364</v>
      </c>
      <c r="K80" s="144" t="s">
        <v>1365</v>
      </c>
      <c r="L80" s="144" t="s">
        <v>1366</v>
      </c>
      <c r="N80" s="85" t="str">
        <f>'[1]EXP FÁCIL STANDARD'!$A$1&amp;O80&amp;P80</f>
        <v>EXPORTA FÁCIL STANDARD - 45128DIAMANTE 32.501 a 3.000</v>
      </c>
      <c r="O80" s="50" t="s">
        <v>43</v>
      </c>
      <c r="P80" s="50" t="s">
        <v>44</v>
      </c>
      <c r="Q80" s="147" t="s">
        <v>1367</v>
      </c>
      <c r="R80" s="147" t="s">
        <v>1368</v>
      </c>
      <c r="S80" s="147" t="s">
        <v>1369</v>
      </c>
      <c r="T80" s="147" t="s">
        <v>1370</v>
      </c>
      <c r="U80" s="147" t="s">
        <v>1371</v>
      </c>
      <c r="V80" s="147" t="s">
        <v>1372</v>
      </c>
      <c r="W80" s="147" t="s">
        <v>1373</v>
      </c>
      <c r="Y80" s="85" t="str">
        <f t="shared" si="8"/>
        <v>EXPORTA FÁCIL ECONÔMICO - 45209INFINITE 81001 a 1.500</v>
      </c>
      <c r="Z80" s="50" t="s">
        <v>58</v>
      </c>
      <c r="AA80" s="50" t="s">
        <v>34</v>
      </c>
      <c r="AB80" s="146" t="s">
        <v>1288</v>
      </c>
      <c r="AC80" s="146" t="s">
        <v>1289</v>
      </c>
      <c r="AD80" s="146" t="s">
        <v>1290</v>
      </c>
      <c r="AE80" s="146" t="s">
        <v>1291</v>
      </c>
      <c r="AF80" s="146" t="s">
        <v>1292</v>
      </c>
      <c r="AG80" s="146" t="s">
        <v>1293</v>
      </c>
      <c r="AH80" s="146" t="s">
        <v>1294</v>
      </c>
      <c r="AJ80" s="85" t="str">
        <f t="shared" si="9"/>
        <v>DOCUMENTO INTERNACIONAL EXPRESSO - 45012 Peso (g)</v>
      </c>
      <c r="AK80" s="43"/>
      <c r="AL80" s="43" t="s">
        <v>12</v>
      </c>
      <c r="AM80" s="49" t="s">
        <v>13</v>
      </c>
      <c r="AN80" s="49" t="s">
        <v>14</v>
      </c>
      <c r="AO80" s="49" t="s">
        <v>15</v>
      </c>
      <c r="AP80" s="49" t="s">
        <v>16</v>
      </c>
      <c r="AQ80" s="49" t="s">
        <v>17</v>
      </c>
      <c r="AR80" s="49" t="s">
        <v>18</v>
      </c>
      <c r="AS80" s="49" t="s">
        <v>19</v>
      </c>
      <c r="AU80" s="85" t="str">
        <f t="shared" si="10"/>
        <v>PACKET EXPRESS - 33170 Peso (g)</v>
      </c>
      <c r="AV80" s="43"/>
      <c r="AW80" s="43" t="s">
        <v>12</v>
      </c>
      <c r="AX80" s="49" t="s">
        <v>20</v>
      </c>
      <c r="AZ80" s="85" t="str">
        <f t="shared" si="11"/>
        <v>PACKET STANDARD  - 33162DIAMANTE 32.501 a 3.000</v>
      </c>
      <c r="BA80" s="50" t="s">
        <v>43</v>
      </c>
      <c r="BB80" s="50" t="s">
        <v>44</v>
      </c>
      <c r="BC80" s="51" t="s">
        <v>1554</v>
      </c>
      <c r="BE80" s="85" t="str">
        <f t="shared" si="12"/>
        <v>PACKET NOVAS FAIXAS - 33227 Peso (g)</v>
      </c>
      <c r="BF80" s="43"/>
      <c r="BG80" s="43" t="s">
        <v>12</v>
      </c>
      <c r="BH80" s="49" t="s">
        <v>20</v>
      </c>
    </row>
    <row r="81" spans="3:77" x14ac:dyDescent="0.25">
      <c r="C81" s="85" t="str">
        <f t="shared" si="7"/>
        <v>EXPORTA FÁCIL EXPRESSO - 45110DIAMANTE 33.001 a 3.500</v>
      </c>
      <c r="D81" s="50" t="s">
        <v>43</v>
      </c>
      <c r="E81" s="50" t="s">
        <v>46</v>
      </c>
      <c r="F81" s="144" t="s">
        <v>1383</v>
      </c>
      <c r="G81" s="144" t="s">
        <v>1384</v>
      </c>
      <c r="H81" s="144" t="s">
        <v>1385</v>
      </c>
      <c r="I81" s="144" t="s">
        <v>1386</v>
      </c>
      <c r="J81" s="144" t="s">
        <v>1387</v>
      </c>
      <c r="K81" s="144" t="s">
        <v>1388</v>
      </c>
      <c r="L81" s="144" t="s">
        <v>1389</v>
      </c>
      <c r="N81" s="85" t="str">
        <f>'[1]EXP FÁCIL STANDARD'!$A$1&amp;O81&amp;P81</f>
        <v>EXPORTA FÁCIL STANDARD - 45128DIAMANTE 33.001 a 3.500</v>
      </c>
      <c r="O81" s="50" t="s">
        <v>43</v>
      </c>
      <c r="P81" s="50" t="s">
        <v>46</v>
      </c>
      <c r="Q81" s="147" t="s">
        <v>1390</v>
      </c>
      <c r="R81" s="147" t="s">
        <v>1391</v>
      </c>
      <c r="S81" s="147" t="s">
        <v>1392</v>
      </c>
      <c r="T81" s="147" t="s">
        <v>1393</v>
      </c>
      <c r="U81" s="147" t="s">
        <v>1394</v>
      </c>
      <c r="V81" s="147" t="s">
        <v>1395</v>
      </c>
      <c r="W81" s="147" t="s">
        <v>1396</v>
      </c>
      <c r="Y81" s="85" t="str">
        <f t="shared" si="8"/>
        <v>EXPORTA FÁCIL ECONÔMICO - 45209INFINITE 81.501 a 2.000</v>
      </c>
      <c r="Z81" s="50" t="s">
        <v>58</v>
      </c>
      <c r="AA81" s="50" t="s">
        <v>38</v>
      </c>
      <c r="AB81" s="146" t="s">
        <v>1319</v>
      </c>
      <c r="AC81" s="146" t="s">
        <v>1320</v>
      </c>
      <c r="AD81" s="146" t="s">
        <v>1321</v>
      </c>
      <c r="AE81" s="146" t="s">
        <v>1322</v>
      </c>
      <c r="AF81" s="146" t="s">
        <v>1323</v>
      </c>
      <c r="AG81" s="146" t="s">
        <v>1324</v>
      </c>
      <c r="AH81" s="146" t="s">
        <v>1325</v>
      </c>
      <c r="AJ81" s="85" t="str">
        <f t="shared" si="9"/>
        <v>DOCUMENTO INTERNACIONAL EXPRESSO - 45012INFINITE 60 a 250</v>
      </c>
      <c r="AK81" s="50" t="s">
        <v>56</v>
      </c>
      <c r="AL81" s="50" t="s">
        <v>23</v>
      </c>
      <c r="AM81" s="51">
        <v>179.05</v>
      </c>
      <c r="AN81" s="51">
        <v>200.15</v>
      </c>
      <c r="AO81" s="51">
        <v>228.3</v>
      </c>
      <c r="AP81" s="51">
        <v>240.8</v>
      </c>
      <c r="AQ81" s="51">
        <v>253.70000000000002</v>
      </c>
      <c r="AR81" s="51">
        <v>305</v>
      </c>
      <c r="AS81" s="51">
        <v>384.8</v>
      </c>
      <c r="AU81" s="85" t="str">
        <f t="shared" si="10"/>
        <v>PACKET EXPRESS - 33170DIAMANTE 30 a 300</v>
      </c>
      <c r="AV81" s="50" t="s">
        <v>43</v>
      </c>
      <c r="AW81" s="50" t="s">
        <v>24</v>
      </c>
      <c r="AX81" s="51" t="s">
        <v>1555</v>
      </c>
      <c r="AZ81" s="85" t="str">
        <f t="shared" si="11"/>
        <v>PACKET STANDARD  - 33162DIAMANTE 33.001 a 3.500</v>
      </c>
      <c r="BA81" s="50" t="s">
        <v>43</v>
      </c>
      <c r="BB81" s="50" t="s">
        <v>46</v>
      </c>
      <c r="BC81" s="51" t="s">
        <v>1556</v>
      </c>
      <c r="BE81" s="85" t="str">
        <f t="shared" si="12"/>
        <v>PACKET NOVAS FAIXAS - 33227DIAMANTE 30 a 200</v>
      </c>
      <c r="BF81" s="50" t="s">
        <v>43</v>
      </c>
      <c r="BG81" s="50" t="s">
        <v>25</v>
      </c>
      <c r="BH81" s="50" t="s">
        <v>1557</v>
      </c>
      <c r="BU81" s="92"/>
      <c r="BV81" s="92"/>
      <c r="BW81" s="93"/>
      <c r="BX81" s="93"/>
      <c r="BY81" s="93"/>
    </row>
    <row r="82" spans="3:77" x14ac:dyDescent="0.25">
      <c r="C82" s="85" t="str">
        <f t="shared" si="7"/>
        <v>EXPORTA FÁCIL EXPRESSO - 45110DIAMANTE 33.501 a 4.000</v>
      </c>
      <c r="D82" s="50" t="s">
        <v>43</v>
      </c>
      <c r="E82" s="50" t="s">
        <v>48</v>
      </c>
      <c r="F82" s="144" t="s">
        <v>1407</v>
      </c>
      <c r="G82" s="144" t="s">
        <v>1408</v>
      </c>
      <c r="H82" s="144" t="s">
        <v>1409</v>
      </c>
      <c r="I82" s="144" t="s">
        <v>1410</v>
      </c>
      <c r="J82" s="144" t="s">
        <v>1411</v>
      </c>
      <c r="K82" s="144" t="s">
        <v>1412</v>
      </c>
      <c r="L82" s="144" t="s">
        <v>1413</v>
      </c>
      <c r="N82" s="85" t="str">
        <f>'[1]EXP FÁCIL STANDARD'!$A$1&amp;O82&amp;P82</f>
        <v>EXPORTA FÁCIL STANDARD - 45128DIAMANTE 33.501 a 4.000</v>
      </c>
      <c r="O82" s="50" t="s">
        <v>43</v>
      </c>
      <c r="P82" s="50" t="s">
        <v>48</v>
      </c>
      <c r="Q82" s="147" t="s">
        <v>1414</v>
      </c>
      <c r="R82" s="147" t="s">
        <v>1415</v>
      </c>
      <c r="S82" s="147" t="s">
        <v>1416</v>
      </c>
      <c r="T82" s="147" t="s">
        <v>1417</v>
      </c>
      <c r="U82" s="147" t="s">
        <v>1418</v>
      </c>
      <c r="V82" s="147" t="s">
        <v>1419</v>
      </c>
      <c r="W82" s="147" t="s">
        <v>1420</v>
      </c>
      <c r="Y82" s="85" t="str">
        <f t="shared" si="8"/>
        <v>EXPORTA FÁCIL ECONÔMICO - 45209 Peso (g)</v>
      </c>
      <c r="Z82" s="43"/>
      <c r="AA82" s="43" t="s">
        <v>12</v>
      </c>
      <c r="AB82" s="49" t="s">
        <v>13</v>
      </c>
      <c r="AC82" s="49" t="s">
        <v>14</v>
      </c>
      <c r="AD82" s="49" t="s">
        <v>15</v>
      </c>
      <c r="AE82" s="49" t="s">
        <v>16</v>
      </c>
      <c r="AF82" s="49" t="s">
        <v>17</v>
      </c>
      <c r="AG82" s="49" t="s">
        <v>18</v>
      </c>
      <c r="AH82" s="49" t="s">
        <v>19</v>
      </c>
      <c r="AJ82" s="85" t="str">
        <f t="shared" si="9"/>
        <v>DOCUMENTO INTERNACIONAL EXPRESSO - 45012INFINITE 6251 a 500</v>
      </c>
      <c r="AK82" s="50" t="s">
        <v>56</v>
      </c>
      <c r="AL82" s="50" t="s">
        <v>29</v>
      </c>
      <c r="AM82" s="51">
        <v>184.8</v>
      </c>
      <c r="AN82" s="51">
        <v>206.25</v>
      </c>
      <c r="AO82" s="51">
        <v>243.25</v>
      </c>
      <c r="AP82" s="51">
        <v>255.75</v>
      </c>
      <c r="AQ82" s="51">
        <v>294.10000000000002</v>
      </c>
      <c r="AR82" s="51">
        <v>345.40000000000003</v>
      </c>
      <c r="AS82" s="51">
        <v>442.8</v>
      </c>
      <c r="AU82" s="85" t="str">
        <f t="shared" si="10"/>
        <v>PACKET EXPRESS - 33170DIAMANTE 3301 a 500</v>
      </c>
      <c r="AV82" s="50" t="s">
        <v>43</v>
      </c>
      <c r="AW82" s="50" t="s">
        <v>30</v>
      </c>
      <c r="AX82" s="51" t="s">
        <v>1558</v>
      </c>
      <c r="AZ82" s="85" t="str">
        <f t="shared" si="11"/>
        <v>PACKET STANDARD  - 33162DIAMANTE 33.501 a 4.000</v>
      </c>
      <c r="BA82" s="50" t="s">
        <v>43</v>
      </c>
      <c r="BB82" s="50" t="s">
        <v>48</v>
      </c>
      <c r="BC82" s="51" t="s">
        <v>1559</v>
      </c>
      <c r="BE82" s="85" t="str">
        <f t="shared" si="12"/>
        <v>PACKET NOVAS FAIXAS - 33227DIAMANTE 3201 a 500</v>
      </c>
      <c r="BF82" s="50" t="s">
        <v>43</v>
      </c>
      <c r="BG82" s="50" t="s">
        <v>31</v>
      </c>
      <c r="BH82" s="50" t="s">
        <v>1560</v>
      </c>
    </row>
    <row r="83" spans="3:77" x14ac:dyDescent="0.25">
      <c r="C83" s="85" t="str">
        <f t="shared" si="7"/>
        <v>EXPORTA FÁCIL EXPRESSO - 45110DIAMANTE 34.001 a 4.500</v>
      </c>
      <c r="D83" s="50" t="s">
        <v>43</v>
      </c>
      <c r="E83" s="50" t="s">
        <v>50</v>
      </c>
      <c r="F83" s="144" t="s">
        <v>1429</v>
      </c>
      <c r="G83" s="144" t="s">
        <v>1430</v>
      </c>
      <c r="H83" s="144" t="s">
        <v>1431</v>
      </c>
      <c r="I83" s="144" t="s">
        <v>1432</v>
      </c>
      <c r="J83" s="144" t="s">
        <v>1433</v>
      </c>
      <c r="K83" s="144" t="s">
        <v>1434</v>
      </c>
      <c r="L83" s="144" t="s">
        <v>1435</v>
      </c>
      <c r="N83" s="85" t="str">
        <f>'[1]EXP FÁCIL STANDARD'!$A$1&amp;O83&amp;P83</f>
        <v>EXPORTA FÁCIL STANDARD - 45128DIAMANTE 34.001 a 4.500</v>
      </c>
      <c r="O83" s="50" t="s">
        <v>43</v>
      </c>
      <c r="P83" s="50" t="s">
        <v>50</v>
      </c>
      <c r="Q83" s="147" t="s">
        <v>1436</v>
      </c>
      <c r="R83" s="147" t="s">
        <v>1437</v>
      </c>
      <c r="S83" s="147" t="s">
        <v>1438</v>
      </c>
      <c r="T83" s="147" t="s">
        <v>1439</v>
      </c>
      <c r="U83" s="147" t="s">
        <v>1440</v>
      </c>
      <c r="V83" s="147" t="s">
        <v>1441</v>
      </c>
      <c r="W83" s="147" t="s">
        <v>1442</v>
      </c>
      <c r="Y83" s="85" t="str">
        <f t="shared" si="8"/>
        <v>EXPORTA FÁCIL ECONÔMICO - 45209DIAMANTE START 10 a 500</v>
      </c>
      <c r="Z83" s="50" t="s">
        <v>1189</v>
      </c>
      <c r="AA83" s="50" t="s">
        <v>22</v>
      </c>
      <c r="AB83" s="146" t="s">
        <v>1204</v>
      </c>
      <c r="AC83" s="146" t="s">
        <v>1205</v>
      </c>
      <c r="AD83" s="146" t="s">
        <v>1206</v>
      </c>
      <c r="AE83" s="146" t="s">
        <v>1207</v>
      </c>
      <c r="AF83" s="146" t="s">
        <v>1208</v>
      </c>
      <c r="AG83" s="146" t="s">
        <v>1209</v>
      </c>
      <c r="AH83" s="146" t="s">
        <v>1210</v>
      </c>
      <c r="AJ83" s="85" t="str">
        <f t="shared" si="9"/>
        <v>DOCUMENTO INTERNACIONAL EXPRESSO - 45012INFINITE 6501 a 1.000</v>
      </c>
      <c r="AK83" s="50" t="s">
        <v>56</v>
      </c>
      <c r="AL83" s="50" t="s">
        <v>35</v>
      </c>
      <c r="AM83" s="51">
        <v>196.4</v>
      </c>
      <c r="AN83" s="51">
        <v>218.75</v>
      </c>
      <c r="AO83" s="51">
        <v>272.85000000000002</v>
      </c>
      <c r="AP83" s="51">
        <v>285.3</v>
      </c>
      <c r="AQ83" s="51">
        <v>374.85</v>
      </c>
      <c r="AR83" s="51">
        <v>426.20000000000005</v>
      </c>
      <c r="AS83" s="51">
        <v>558.4</v>
      </c>
      <c r="AU83" s="85" t="str">
        <f t="shared" si="10"/>
        <v>PACKET EXPRESS - 33170DIAMANTE 3501 a 1000</v>
      </c>
      <c r="AV83" s="50" t="s">
        <v>43</v>
      </c>
      <c r="AW83" s="50" t="s">
        <v>28</v>
      </c>
      <c r="AX83" s="51" t="s">
        <v>1561</v>
      </c>
      <c r="AZ83" s="85" t="str">
        <f t="shared" si="11"/>
        <v>PACKET STANDARD  - 33162DIAMANTE 34.001 a 4.500</v>
      </c>
      <c r="BA83" s="50" t="s">
        <v>43</v>
      </c>
      <c r="BB83" s="50" t="s">
        <v>50</v>
      </c>
      <c r="BC83" s="51" t="s">
        <v>1562</v>
      </c>
      <c r="BE83" s="85" t="str">
        <f t="shared" si="12"/>
        <v>PACKET NOVAS FAIXAS - 33227DIAMANTE 3501 a 1000</v>
      </c>
      <c r="BF83" s="50" t="s">
        <v>43</v>
      </c>
      <c r="BG83" s="50" t="s">
        <v>28</v>
      </c>
      <c r="BH83" s="50" t="s">
        <v>1563</v>
      </c>
    </row>
    <row r="84" spans="3:77" x14ac:dyDescent="0.25">
      <c r="C84" s="85" t="str">
        <f t="shared" si="7"/>
        <v>EXPORTA FÁCIL EXPRESSO - 45110DIAMANTE 34.501 a 5.000</v>
      </c>
      <c r="D84" s="50" t="s">
        <v>43</v>
      </c>
      <c r="E84" s="50" t="s">
        <v>52</v>
      </c>
      <c r="F84" s="144" t="s">
        <v>1448</v>
      </c>
      <c r="G84" s="144" t="s">
        <v>1449</v>
      </c>
      <c r="H84" s="144" t="s">
        <v>1450</v>
      </c>
      <c r="I84" s="144" t="s">
        <v>1451</v>
      </c>
      <c r="J84" s="144" t="s">
        <v>1452</v>
      </c>
      <c r="K84" s="144" t="s">
        <v>1453</v>
      </c>
      <c r="L84" s="144" t="s">
        <v>1454</v>
      </c>
      <c r="N84" s="85" t="str">
        <f>'[1]EXP FÁCIL STANDARD'!$A$1&amp;O84&amp;P84</f>
        <v>EXPORTA FÁCIL STANDARD - 45128DIAMANTE 34.501 a 5.000</v>
      </c>
      <c r="O84" s="50" t="s">
        <v>43</v>
      </c>
      <c r="P84" s="50" t="s">
        <v>52</v>
      </c>
      <c r="Q84" s="147" t="s">
        <v>1455</v>
      </c>
      <c r="R84" s="147" t="s">
        <v>1456</v>
      </c>
      <c r="S84" s="147" t="s">
        <v>1457</v>
      </c>
      <c r="T84" s="147" t="s">
        <v>1458</v>
      </c>
      <c r="U84" s="147" t="s">
        <v>1459</v>
      </c>
      <c r="V84" s="147" t="s">
        <v>1460</v>
      </c>
      <c r="W84" s="147" t="s">
        <v>1461</v>
      </c>
      <c r="Y84" s="85" t="str">
        <f t="shared" si="8"/>
        <v>EXPORTA FÁCIL ECONÔMICO - 45209DIAMANTE START 1501 a 1000</v>
      </c>
      <c r="Z84" s="50" t="s">
        <v>1189</v>
      </c>
      <c r="AA84" s="50" t="s">
        <v>28</v>
      </c>
      <c r="AB84" s="146" t="s">
        <v>1248</v>
      </c>
      <c r="AC84" s="146" t="s">
        <v>1249</v>
      </c>
      <c r="AD84" s="146" t="s">
        <v>1250</v>
      </c>
      <c r="AE84" s="146" t="s">
        <v>1251</v>
      </c>
      <c r="AF84" s="146" t="s">
        <v>1252</v>
      </c>
      <c r="AG84" s="146" t="s">
        <v>1253</v>
      </c>
      <c r="AH84" s="146" t="s">
        <v>1254</v>
      </c>
      <c r="AJ84" s="85" t="str">
        <f t="shared" si="9"/>
        <v>DOCUMENTO INTERNACIONAL EXPRESSO - 45012INFINITE 61.001 a 1.500</v>
      </c>
      <c r="AK84" s="50" t="s">
        <v>56</v>
      </c>
      <c r="AL84" s="50" t="s">
        <v>39</v>
      </c>
      <c r="AM84" s="51">
        <v>210.60000000000002</v>
      </c>
      <c r="AN84" s="51">
        <v>232.75</v>
      </c>
      <c r="AO84" s="51">
        <v>305.35000000000002</v>
      </c>
      <c r="AP84" s="51">
        <v>317.85000000000002</v>
      </c>
      <c r="AQ84" s="51">
        <v>459.40000000000003</v>
      </c>
      <c r="AR84" s="51">
        <v>510.85</v>
      </c>
      <c r="AS84" s="51">
        <v>678.30000000000007</v>
      </c>
      <c r="AU84" s="85" t="str">
        <f t="shared" si="10"/>
        <v>PACKET EXPRESS - 33170DIAMANTE 31001 a 1.500</v>
      </c>
      <c r="AV84" s="50" t="s">
        <v>43</v>
      </c>
      <c r="AW84" s="50" t="s">
        <v>34</v>
      </c>
      <c r="AX84" s="51" t="s">
        <v>1564</v>
      </c>
      <c r="AZ84" s="85" t="str">
        <f t="shared" si="11"/>
        <v>PACKET STANDARD  - 33162DIAMANTE 34.501 a 5.000</v>
      </c>
      <c r="BA84" s="50" t="s">
        <v>43</v>
      </c>
      <c r="BB84" s="50" t="s">
        <v>52</v>
      </c>
      <c r="BC84" s="51" t="s">
        <v>1565</v>
      </c>
      <c r="BE84" s="85" t="str">
        <f t="shared" si="12"/>
        <v>PACKET NOVAS FAIXAS - 33227DIAMANTE 31001 a 1.500</v>
      </c>
      <c r="BF84" s="50" t="s">
        <v>43</v>
      </c>
      <c r="BG84" s="50" t="s">
        <v>34</v>
      </c>
      <c r="BH84" s="50" t="s">
        <v>1566</v>
      </c>
    </row>
    <row r="85" spans="3:77" x14ac:dyDescent="0.25">
      <c r="C85" s="85" t="str">
        <f t="shared" si="7"/>
        <v>EXPORTA FÁCIL EXPRESSO - 45110DIAMANTE 31/2 Kg Adicional</v>
      </c>
      <c r="D85" s="50" t="s">
        <v>43</v>
      </c>
      <c r="E85" s="50" t="s">
        <v>54</v>
      </c>
      <c r="F85" s="144" t="s">
        <v>1272</v>
      </c>
      <c r="G85" s="144" t="s">
        <v>1467</v>
      </c>
      <c r="H85" s="144" t="s">
        <v>1468</v>
      </c>
      <c r="I85" s="144" t="s">
        <v>1469</v>
      </c>
      <c r="J85" s="144" t="s">
        <v>1227</v>
      </c>
      <c r="K85" s="144" t="s">
        <v>1470</v>
      </c>
      <c r="L85" s="144" t="s">
        <v>1471</v>
      </c>
      <c r="N85" s="85" t="str">
        <f>'[1]EXP FÁCIL STANDARD'!$A$1&amp;O85&amp;P85</f>
        <v>EXPORTA FÁCIL STANDARD - 45128DIAMANTE 31/2 Kg Adicional</v>
      </c>
      <c r="O85" s="50" t="s">
        <v>43</v>
      </c>
      <c r="P85" s="50" t="s">
        <v>54</v>
      </c>
      <c r="Q85" s="147" t="s">
        <v>1472</v>
      </c>
      <c r="R85" s="147" t="s">
        <v>1473</v>
      </c>
      <c r="S85" s="147" t="s">
        <v>1474</v>
      </c>
      <c r="T85" s="147" t="s">
        <v>1475</v>
      </c>
      <c r="U85" s="147" t="s">
        <v>1468</v>
      </c>
      <c r="V85" s="147" t="s">
        <v>1476</v>
      </c>
      <c r="W85" s="147" t="s">
        <v>1477</v>
      </c>
      <c r="Y85" s="85" t="str">
        <f t="shared" si="8"/>
        <v>EXPORTA FÁCIL ECONÔMICO - 45209DIAMANTE START 11001 a 1.500</v>
      </c>
      <c r="Z85" s="50" t="s">
        <v>1189</v>
      </c>
      <c r="AA85" s="50" t="s">
        <v>34</v>
      </c>
      <c r="AB85" s="146" t="s">
        <v>1288</v>
      </c>
      <c r="AC85" s="146" t="s">
        <v>1289</v>
      </c>
      <c r="AD85" s="146" t="s">
        <v>1290</v>
      </c>
      <c r="AE85" s="146" t="s">
        <v>1291</v>
      </c>
      <c r="AF85" s="146" t="s">
        <v>1292</v>
      </c>
      <c r="AG85" s="146" t="s">
        <v>1293</v>
      </c>
      <c r="AH85" s="146" t="s">
        <v>1294</v>
      </c>
      <c r="AJ85" s="85" t="str">
        <f t="shared" si="9"/>
        <v>DOCUMENTO INTERNACIONAL EXPRESSO - 45012INFINITE 61.501 a 2.000</v>
      </c>
      <c r="AK85" s="50" t="s">
        <v>56</v>
      </c>
      <c r="AL85" s="50" t="s">
        <v>38</v>
      </c>
      <c r="AM85" s="51">
        <v>222.20000000000002</v>
      </c>
      <c r="AN85" s="51">
        <v>245.10000000000002</v>
      </c>
      <c r="AO85" s="51">
        <v>335</v>
      </c>
      <c r="AP85" s="51">
        <v>347.45000000000005</v>
      </c>
      <c r="AQ85" s="51">
        <v>540.20000000000005</v>
      </c>
      <c r="AR85" s="51">
        <v>591.5</v>
      </c>
      <c r="AS85" s="51">
        <v>794</v>
      </c>
      <c r="AU85" s="85" t="str">
        <f t="shared" si="10"/>
        <v>PACKET EXPRESS - 33170DIAMANTE 31.501 a 2.000</v>
      </c>
      <c r="AV85" s="50" t="s">
        <v>43</v>
      </c>
      <c r="AW85" s="50" t="s">
        <v>38</v>
      </c>
      <c r="AX85" s="51" t="s">
        <v>1567</v>
      </c>
      <c r="AZ85" s="85" t="str">
        <f t="shared" si="11"/>
        <v>PACKET STANDARD  - 33162DIAMANTE 31/2 Kg Adicional</v>
      </c>
      <c r="BA85" s="50" t="s">
        <v>43</v>
      </c>
      <c r="BB85" s="50" t="s">
        <v>54</v>
      </c>
      <c r="BC85" s="51" t="s">
        <v>1568</v>
      </c>
      <c r="BE85" s="85" t="str">
        <f t="shared" si="12"/>
        <v>PACKET NOVAS FAIXAS - 33227DIAMANTE 31.501 a 2.000</v>
      </c>
      <c r="BF85" s="50" t="s">
        <v>43</v>
      </c>
      <c r="BG85" s="50" t="s">
        <v>38</v>
      </c>
      <c r="BH85" s="50" t="s">
        <v>1569</v>
      </c>
    </row>
    <row r="86" spans="3:77" x14ac:dyDescent="0.25">
      <c r="C86" s="85" t="str">
        <f t="shared" si="7"/>
        <v>EXPORTA FÁCIL EXPRESSO - 45110 Peso (g)</v>
      </c>
      <c r="D86" s="43"/>
      <c r="E86" s="43" t="s">
        <v>12</v>
      </c>
      <c r="F86" s="49" t="s">
        <v>13</v>
      </c>
      <c r="G86" s="49" t="s">
        <v>14</v>
      </c>
      <c r="H86" s="49" t="s">
        <v>15</v>
      </c>
      <c r="I86" s="49" t="s">
        <v>16</v>
      </c>
      <c r="J86" s="49" t="s">
        <v>17</v>
      </c>
      <c r="K86" s="49" t="s">
        <v>18</v>
      </c>
      <c r="L86" s="49" t="s">
        <v>19</v>
      </c>
      <c r="N86" s="85" t="str">
        <f>'[1]EXP FÁCIL STANDARD'!$A$1&amp;O86&amp;P86</f>
        <v>EXPORTA FÁCIL STANDARD - 45128 Peso (g)</v>
      </c>
      <c r="O86" s="43"/>
      <c r="P86" s="43" t="s">
        <v>12</v>
      </c>
      <c r="Q86" s="145" t="s">
        <v>13</v>
      </c>
      <c r="R86" s="145" t="s">
        <v>14</v>
      </c>
      <c r="S86" s="145" t="s">
        <v>15</v>
      </c>
      <c r="T86" s="145" t="s">
        <v>16</v>
      </c>
      <c r="U86" s="145" t="s">
        <v>17</v>
      </c>
      <c r="V86" s="145" t="s">
        <v>18</v>
      </c>
      <c r="W86" s="145" t="s">
        <v>19</v>
      </c>
      <c r="Y86" s="85" t="str">
        <f t="shared" si="8"/>
        <v>EXPORTA FÁCIL ECONÔMICO - 45209DIAMANTE START 11.501 a 2.000</v>
      </c>
      <c r="Z86" s="50" t="s">
        <v>1189</v>
      </c>
      <c r="AA86" s="50" t="s">
        <v>38</v>
      </c>
      <c r="AB86" s="146" t="s">
        <v>1319</v>
      </c>
      <c r="AC86" s="146" t="s">
        <v>1320</v>
      </c>
      <c r="AD86" s="146" t="s">
        <v>1321</v>
      </c>
      <c r="AE86" s="146" t="s">
        <v>1322</v>
      </c>
      <c r="AF86" s="146" t="s">
        <v>1323</v>
      </c>
      <c r="AG86" s="146" t="s">
        <v>1324</v>
      </c>
      <c r="AH86" s="146" t="s">
        <v>1325</v>
      </c>
      <c r="AJ86" s="85" t="str">
        <f t="shared" si="9"/>
        <v>DOCUMENTO INTERNACIONAL EXPRESSO - 45012 Peso (g)</v>
      </c>
      <c r="AK86" s="43"/>
      <c r="AL86" s="43" t="s">
        <v>12</v>
      </c>
      <c r="AM86" s="49" t="s">
        <v>13</v>
      </c>
      <c r="AN86" s="49" t="s">
        <v>14</v>
      </c>
      <c r="AO86" s="49" t="s">
        <v>15</v>
      </c>
      <c r="AP86" s="49" t="s">
        <v>16</v>
      </c>
      <c r="AQ86" s="49" t="s">
        <v>17</v>
      </c>
      <c r="AR86" s="49" t="s">
        <v>18</v>
      </c>
      <c r="AS86" s="49" t="s">
        <v>19</v>
      </c>
      <c r="AU86" s="85" t="str">
        <f t="shared" si="10"/>
        <v>PACKET EXPRESS - 33170DIAMANTE 32.001 a 2.500</v>
      </c>
      <c r="AV86" s="50" t="s">
        <v>43</v>
      </c>
      <c r="AW86" s="50" t="s">
        <v>42</v>
      </c>
      <c r="AX86" s="51" t="s">
        <v>1570</v>
      </c>
      <c r="AZ86" s="85" t="str">
        <f t="shared" si="11"/>
        <v>PACKET STANDARD  - 33162 Peso (g)</v>
      </c>
      <c r="BA86" s="43"/>
      <c r="BB86" s="43" t="s">
        <v>12</v>
      </c>
      <c r="BC86" s="49" t="s">
        <v>20</v>
      </c>
      <c r="BE86" s="85" t="str">
        <f t="shared" si="12"/>
        <v>PACKET NOVAS FAIXAS - 33227DIAMANTE 32.001 a 2.500</v>
      </c>
      <c r="BF86" s="50" t="s">
        <v>43</v>
      </c>
      <c r="BG86" s="50" t="s">
        <v>42</v>
      </c>
      <c r="BH86" s="50" t="s">
        <v>1571</v>
      </c>
      <c r="BK86" s="92"/>
      <c r="BL86" s="92"/>
      <c r="BM86" s="93"/>
      <c r="BN86" s="93"/>
      <c r="BO86" s="93"/>
      <c r="BP86" s="93"/>
      <c r="BQ86" s="93"/>
    </row>
    <row r="87" spans="3:77" x14ac:dyDescent="0.25">
      <c r="C87" s="85" t="str">
        <f t="shared" si="7"/>
        <v>EXPORTA FÁCIL EXPRESSO - 45110DIAMANTE 40 a 500</v>
      </c>
      <c r="D87" s="50" t="s">
        <v>45</v>
      </c>
      <c r="E87" s="50" t="s">
        <v>22</v>
      </c>
      <c r="F87" s="144" t="s">
        <v>1190</v>
      </c>
      <c r="G87" s="144" t="s">
        <v>1191</v>
      </c>
      <c r="H87" s="144" t="s">
        <v>1192</v>
      </c>
      <c r="I87" s="144" t="s">
        <v>1193</v>
      </c>
      <c r="J87" s="144" t="s">
        <v>1194</v>
      </c>
      <c r="K87" s="144" t="s">
        <v>1195</v>
      </c>
      <c r="L87" s="144" t="s">
        <v>1196</v>
      </c>
      <c r="N87" s="85" t="str">
        <f>'[1]EXP FÁCIL STANDARD'!$A$1&amp;O87&amp;P87</f>
        <v>EXPORTA FÁCIL STANDARD - 45128DIAMANTE 40 a 500</v>
      </c>
      <c r="O87" s="50" t="s">
        <v>45</v>
      </c>
      <c r="P87" s="50" t="s">
        <v>22</v>
      </c>
      <c r="Q87" s="147" t="s">
        <v>1197</v>
      </c>
      <c r="R87" s="147" t="s">
        <v>1198</v>
      </c>
      <c r="S87" s="147" t="s">
        <v>1199</v>
      </c>
      <c r="T87" s="147" t="s">
        <v>1200</v>
      </c>
      <c r="U87" s="147" t="s">
        <v>1201</v>
      </c>
      <c r="V87" s="147" t="s">
        <v>1202</v>
      </c>
      <c r="W87" s="147" t="s">
        <v>1203</v>
      </c>
      <c r="Y87" s="85" t="str">
        <f t="shared" si="8"/>
        <v>EXPORTA FÁCIL ECONÔMICO - 45209 Peso (g)</v>
      </c>
      <c r="Z87" s="43"/>
      <c r="AA87" s="43" t="s">
        <v>12</v>
      </c>
      <c r="AB87" s="49" t="s">
        <v>13</v>
      </c>
      <c r="AC87" s="49" t="s">
        <v>14</v>
      </c>
      <c r="AD87" s="49" t="s">
        <v>15</v>
      </c>
      <c r="AE87" s="49" t="s">
        <v>16</v>
      </c>
      <c r="AF87" s="49" t="s">
        <v>17</v>
      </c>
      <c r="AG87" s="49" t="s">
        <v>18</v>
      </c>
      <c r="AH87" s="49" t="s">
        <v>19</v>
      </c>
      <c r="AJ87" s="85" t="str">
        <f t="shared" si="9"/>
        <v>DOCUMENTO INTERNACIONAL EXPRESSO - 45012INFINITE 70 a 250</v>
      </c>
      <c r="AK87" s="50" t="s">
        <v>57</v>
      </c>
      <c r="AL87" s="50" t="s">
        <v>23</v>
      </c>
      <c r="AM87" s="51">
        <v>179.05</v>
      </c>
      <c r="AN87" s="51">
        <v>200.15</v>
      </c>
      <c r="AO87" s="51">
        <v>228.3</v>
      </c>
      <c r="AP87" s="51">
        <v>240.8</v>
      </c>
      <c r="AQ87" s="51">
        <v>253.70000000000002</v>
      </c>
      <c r="AR87" s="51">
        <v>305</v>
      </c>
      <c r="AS87" s="51">
        <v>384.8</v>
      </c>
      <c r="AU87" s="85" t="str">
        <f t="shared" si="10"/>
        <v>PACKET EXPRESS - 33170DIAMANTE 32.501 a 3.000</v>
      </c>
      <c r="AV87" s="50" t="s">
        <v>43</v>
      </c>
      <c r="AW87" s="50" t="s">
        <v>44</v>
      </c>
      <c r="AX87" s="51" t="s">
        <v>1572</v>
      </c>
      <c r="AZ87" s="85" t="str">
        <f t="shared" si="11"/>
        <v>PACKET STANDARD  - 33162DIAMANTE 40 a 500</v>
      </c>
      <c r="BA87" s="50" t="s">
        <v>45</v>
      </c>
      <c r="BB87" s="50" t="s">
        <v>22</v>
      </c>
      <c r="BC87" s="51" t="s">
        <v>1573</v>
      </c>
      <c r="BE87" s="85" t="str">
        <f t="shared" si="12"/>
        <v>PACKET NOVAS FAIXAS - 33227DIAMANTE 32.501 a 3.000</v>
      </c>
      <c r="BF87" s="50" t="s">
        <v>43</v>
      </c>
      <c r="BG87" s="50" t="s">
        <v>44</v>
      </c>
      <c r="BH87" s="50" t="s">
        <v>1574</v>
      </c>
    </row>
    <row r="88" spans="3:77" x14ac:dyDescent="0.25">
      <c r="C88" s="85" t="str">
        <f t="shared" si="7"/>
        <v>EXPORTA FÁCIL EXPRESSO - 45110DIAMANTE 4501 a 1000</v>
      </c>
      <c r="D88" s="50" t="s">
        <v>45</v>
      </c>
      <c r="E88" s="50" t="s">
        <v>28</v>
      </c>
      <c r="F88" s="144" t="s">
        <v>1234</v>
      </c>
      <c r="G88" s="144" t="s">
        <v>1235</v>
      </c>
      <c r="H88" s="144" t="s">
        <v>1236</v>
      </c>
      <c r="I88" s="144" t="s">
        <v>1237</v>
      </c>
      <c r="J88" s="144" t="s">
        <v>1238</v>
      </c>
      <c r="K88" s="144" t="s">
        <v>1239</v>
      </c>
      <c r="L88" s="144" t="s">
        <v>1240</v>
      </c>
      <c r="N88" s="85" t="str">
        <f>'[1]EXP FÁCIL STANDARD'!$A$1&amp;O88&amp;P88</f>
        <v>EXPORTA FÁCIL STANDARD - 45128DIAMANTE 4501 a 1000</v>
      </c>
      <c r="O88" s="50" t="s">
        <v>45</v>
      </c>
      <c r="P88" s="50" t="s">
        <v>28</v>
      </c>
      <c r="Q88" s="147" t="s">
        <v>1241</v>
      </c>
      <c r="R88" s="147" t="s">
        <v>1242</v>
      </c>
      <c r="S88" s="147" t="s">
        <v>1243</v>
      </c>
      <c r="T88" s="147" t="s">
        <v>1244</v>
      </c>
      <c r="U88" s="147" t="s">
        <v>1245</v>
      </c>
      <c r="V88" s="147" t="s">
        <v>1246</v>
      </c>
      <c r="W88" s="147" t="s">
        <v>1247</v>
      </c>
      <c r="Y88" s="85" t="str">
        <f t="shared" si="8"/>
        <v>EXPORTA FÁCIL ECONÔMICO - 45209DIAMANTE START 20 a 500</v>
      </c>
      <c r="Z88" s="50" t="s">
        <v>1233</v>
      </c>
      <c r="AA88" s="50" t="s">
        <v>22</v>
      </c>
      <c r="AB88" s="146" t="s">
        <v>1204</v>
      </c>
      <c r="AC88" s="146" t="s">
        <v>1205</v>
      </c>
      <c r="AD88" s="146" t="s">
        <v>1206</v>
      </c>
      <c r="AE88" s="146" t="s">
        <v>1207</v>
      </c>
      <c r="AF88" s="146" t="s">
        <v>1208</v>
      </c>
      <c r="AG88" s="146" t="s">
        <v>1209</v>
      </c>
      <c r="AH88" s="146" t="s">
        <v>1210</v>
      </c>
      <c r="AJ88" s="85" t="str">
        <f t="shared" si="9"/>
        <v>DOCUMENTO INTERNACIONAL EXPRESSO - 45012INFINITE 7251 a 500</v>
      </c>
      <c r="AK88" s="50" t="s">
        <v>57</v>
      </c>
      <c r="AL88" s="50" t="s">
        <v>29</v>
      </c>
      <c r="AM88" s="51">
        <v>184.8</v>
      </c>
      <c r="AN88" s="51">
        <v>206.25</v>
      </c>
      <c r="AO88" s="51">
        <v>243.25</v>
      </c>
      <c r="AP88" s="51">
        <v>255.75</v>
      </c>
      <c r="AQ88" s="51">
        <v>294.10000000000002</v>
      </c>
      <c r="AR88" s="51">
        <v>345.40000000000003</v>
      </c>
      <c r="AS88" s="51">
        <v>442.8</v>
      </c>
      <c r="AU88" s="85" t="str">
        <f t="shared" si="10"/>
        <v>PACKET EXPRESS - 33170DIAMANTE 33.001 a 3.500</v>
      </c>
      <c r="AV88" s="50" t="s">
        <v>43</v>
      </c>
      <c r="AW88" s="50" t="s">
        <v>46</v>
      </c>
      <c r="AX88" s="51" t="s">
        <v>1575</v>
      </c>
      <c r="AZ88" s="85" t="str">
        <f t="shared" si="11"/>
        <v>PACKET STANDARD  - 33162DIAMANTE 4501 a 1000</v>
      </c>
      <c r="BA88" s="50" t="s">
        <v>45</v>
      </c>
      <c r="BB88" s="50" t="s">
        <v>28</v>
      </c>
      <c r="BC88" s="51" t="s">
        <v>1576</v>
      </c>
      <c r="BE88" s="85" t="str">
        <f t="shared" si="12"/>
        <v>PACKET NOVAS FAIXAS - 33227DIAMANTE 33.001 a 3.500</v>
      </c>
      <c r="BF88" s="50" t="s">
        <v>43</v>
      </c>
      <c r="BG88" s="50" t="s">
        <v>46</v>
      </c>
      <c r="BH88" s="50" t="s">
        <v>1577</v>
      </c>
    </row>
    <row r="89" spans="3:77" x14ac:dyDescent="0.25">
      <c r="C89" s="85" t="str">
        <f t="shared" si="7"/>
        <v>EXPORTA FÁCIL EXPRESSO - 45110DIAMANTE 41001 a 1.500</v>
      </c>
      <c r="D89" s="50" t="s">
        <v>45</v>
      </c>
      <c r="E89" s="50" t="s">
        <v>34</v>
      </c>
      <c r="F89" s="144" t="s">
        <v>1274</v>
      </c>
      <c r="G89" s="144" t="s">
        <v>1275</v>
      </c>
      <c r="H89" s="144" t="s">
        <v>1276</v>
      </c>
      <c r="I89" s="144" t="s">
        <v>1277</v>
      </c>
      <c r="J89" s="144" t="s">
        <v>1278</v>
      </c>
      <c r="K89" s="144" t="s">
        <v>1279</v>
      </c>
      <c r="L89" s="144" t="s">
        <v>1280</v>
      </c>
      <c r="N89" s="85" t="str">
        <f>'[1]EXP FÁCIL STANDARD'!$A$1&amp;O89&amp;P89</f>
        <v>EXPORTA FÁCIL STANDARD - 45128DIAMANTE 41001 a 1.500</v>
      </c>
      <c r="O89" s="50" t="s">
        <v>45</v>
      </c>
      <c r="P89" s="50" t="s">
        <v>34</v>
      </c>
      <c r="Q89" s="147" t="s">
        <v>1281</v>
      </c>
      <c r="R89" s="147" t="s">
        <v>1282</v>
      </c>
      <c r="S89" s="147" t="s">
        <v>1283</v>
      </c>
      <c r="T89" s="147" t="s">
        <v>1284</v>
      </c>
      <c r="U89" s="147" t="s">
        <v>1285</v>
      </c>
      <c r="V89" s="147" t="s">
        <v>1286</v>
      </c>
      <c r="W89" s="147" t="s">
        <v>1287</v>
      </c>
      <c r="Y89" s="85" t="str">
        <f t="shared" si="8"/>
        <v>EXPORTA FÁCIL ECONÔMICO - 45209DIAMANTE START 2501 a 1000</v>
      </c>
      <c r="Z89" s="50" t="s">
        <v>1233</v>
      </c>
      <c r="AA89" s="50" t="s">
        <v>28</v>
      </c>
      <c r="AB89" s="146" t="s">
        <v>1248</v>
      </c>
      <c r="AC89" s="146" t="s">
        <v>1249</v>
      </c>
      <c r="AD89" s="146" t="s">
        <v>1250</v>
      </c>
      <c r="AE89" s="146" t="s">
        <v>1251</v>
      </c>
      <c r="AF89" s="146" t="s">
        <v>1252</v>
      </c>
      <c r="AG89" s="146" t="s">
        <v>1253</v>
      </c>
      <c r="AH89" s="146" t="s">
        <v>1254</v>
      </c>
      <c r="AJ89" s="85" t="str">
        <f t="shared" si="9"/>
        <v>DOCUMENTO INTERNACIONAL EXPRESSO - 45012INFINITE 7501 a 1.000</v>
      </c>
      <c r="AK89" s="50" t="s">
        <v>57</v>
      </c>
      <c r="AL89" s="50" t="s">
        <v>35</v>
      </c>
      <c r="AM89" s="51">
        <v>196.4</v>
      </c>
      <c r="AN89" s="51">
        <v>218.75</v>
      </c>
      <c r="AO89" s="51">
        <v>272.85000000000002</v>
      </c>
      <c r="AP89" s="51">
        <v>285.3</v>
      </c>
      <c r="AQ89" s="51">
        <v>374.85</v>
      </c>
      <c r="AR89" s="51">
        <v>426.20000000000005</v>
      </c>
      <c r="AS89" s="51">
        <v>558.4</v>
      </c>
      <c r="AU89" s="85" t="str">
        <f t="shared" si="10"/>
        <v>PACKET EXPRESS - 33170DIAMANTE 33.501 a 4.000</v>
      </c>
      <c r="AV89" s="50" t="s">
        <v>43</v>
      </c>
      <c r="AW89" s="50" t="s">
        <v>48</v>
      </c>
      <c r="AX89" s="51" t="s">
        <v>1578</v>
      </c>
      <c r="AZ89" s="85" t="str">
        <f t="shared" si="11"/>
        <v>PACKET STANDARD  - 33162DIAMANTE 41001 a 1.500</v>
      </c>
      <c r="BA89" s="50" t="s">
        <v>45</v>
      </c>
      <c r="BB89" s="50" t="s">
        <v>34</v>
      </c>
      <c r="BC89" s="51" t="s">
        <v>1579</v>
      </c>
      <c r="BE89" s="85" t="str">
        <f t="shared" si="12"/>
        <v>PACKET NOVAS FAIXAS - 33227DIAMANTE 33.501 a 4.000</v>
      </c>
      <c r="BF89" s="50" t="s">
        <v>43</v>
      </c>
      <c r="BG89" s="50" t="s">
        <v>48</v>
      </c>
      <c r="BH89" s="50" t="s">
        <v>1526</v>
      </c>
    </row>
    <row r="90" spans="3:77" x14ac:dyDescent="0.25">
      <c r="C90" s="85" t="str">
        <f t="shared" si="7"/>
        <v>EXPORTA FÁCIL EXPRESSO - 45110DIAMANTE 41.501 a 2.000</v>
      </c>
      <c r="D90" s="50" t="s">
        <v>45</v>
      </c>
      <c r="E90" s="50" t="s">
        <v>38</v>
      </c>
      <c r="F90" s="144" t="s">
        <v>1305</v>
      </c>
      <c r="G90" s="144" t="s">
        <v>1306</v>
      </c>
      <c r="H90" s="144" t="s">
        <v>1307</v>
      </c>
      <c r="I90" s="144" t="s">
        <v>1308</v>
      </c>
      <c r="J90" s="144" t="s">
        <v>1309</v>
      </c>
      <c r="K90" s="144" t="s">
        <v>1310</v>
      </c>
      <c r="L90" s="144" t="s">
        <v>1311</v>
      </c>
      <c r="N90" s="85" t="str">
        <f>'[1]EXP FÁCIL STANDARD'!$A$1&amp;O90&amp;P90</f>
        <v>EXPORTA FÁCIL STANDARD - 45128DIAMANTE 41.501 a 2.000</v>
      </c>
      <c r="O90" s="50" t="s">
        <v>45</v>
      </c>
      <c r="P90" s="50" t="s">
        <v>38</v>
      </c>
      <c r="Q90" s="147" t="s">
        <v>1312</v>
      </c>
      <c r="R90" s="147" t="s">
        <v>1313</v>
      </c>
      <c r="S90" s="147" t="s">
        <v>1314</v>
      </c>
      <c r="T90" s="147" t="s">
        <v>1315</v>
      </c>
      <c r="U90" s="147" t="s">
        <v>1316</v>
      </c>
      <c r="V90" s="147" t="s">
        <v>1317</v>
      </c>
      <c r="W90" s="147" t="s">
        <v>1318</v>
      </c>
      <c r="Y90" s="85" t="str">
        <f t="shared" si="8"/>
        <v>EXPORTA FÁCIL ECONÔMICO - 45209DIAMANTE START 21001 a 1.500</v>
      </c>
      <c r="Z90" s="50" t="s">
        <v>1233</v>
      </c>
      <c r="AA90" s="50" t="s">
        <v>34</v>
      </c>
      <c r="AB90" s="146" t="s">
        <v>1288</v>
      </c>
      <c r="AC90" s="146" t="s">
        <v>1289</v>
      </c>
      <c r="AD90" s="146" t="s">
        <v>1290</v>
      </c>
      <c r="AE90" s="146" t="s">
        <v>1291</v>
      </c>
      <c r="AF90" s="146" t="s">
        <v>1292</v>
      </c>
      <c r="AG90" s="146" t="s">
        <v>1293</v>
      </c>
      <c r="AH90" s="146" t="s">
        <v>1294</v>
      </c>
      <c r="AJ90" s="85" t="str">
        <f t="shared" si="9"/>
        <v>DOCUMENTO INTERNACIONAL EXPRESSO - 45012INFINITE 71.001 a 1.500</v>
      </c>
      <c r="AK90" s="50" t="s">
        <v>57</v>
      </c>
      <c r="AL90" s="50" t="s">
        <v>39</v>
      </c>
      <c r="AM90" s="51">
        <v>210.60000000000002</v>
      </c>
      <c r="AN90" s="51">
        <v>232.75</v>
      </c>
      <c r="AO90" s="51">
        <v>305.35000000000002</v>
      </c>
      <c r="AP90" s="51">
        <v>317.85000000000002</v>
      </c>
      <c r="AQ90" s="51">
        <v>459.40000000000003</v>
      </c>
      <c r="AR90" s="51">
        <v>510.85</v>
      </c>
      <c r="AS90" s="51">
        <v>678.30000000000007</v>
      </c>
      <c r="AU90" s="85" t="str">
        <f t="shared" si="10"/>
        <v>PACKET EXPRESS - 33170DIAMANTE 34.001 a 4.500</v>
      </c>
      <c r="AV90" s="50" t="s">
        <v>43</v>
      </c>
      <c r="AW90" s="50" t="s">
        <v>50</v>
      </c>
      <c r="AX90" s="51" t="s">
        <v>1580</v>
      </c>
      <c r="AZ90" s="85" t="str">
        <f t="shared" si="11"/>
        <v>PACKET STANDARD  - 33162DIAMANTE 41.501 a 2.000</v>
      </c>
      <c r="BA90" s="50" t="s">
        <v>45</v>
      </c>
      <c r="BB90" s="50" t="s">
        <v>38</v>
      </c>
      <c r="BC90" s="51" t="s">
        <v>1476</v>
      </c>
      <c r="BE90" s="85" t="str">
        <f t="shared" si="12"/>
        <v>PACKET NOVAS FAIXAS - 33227DIAMANTE 34.001 a 4.500</v>
      </c>
      <c r="BF90" s="50" t="s">
        <v>43</v>
      </c>
      <c r="BG90" s="50" t="s">
        <v>50</v>
      </c>
      <c r="BH90" s="50" t="s">
        <v>1581</v>
      </c>
    </row>
    <row r="91" spans="3:77" x14ac:dyDescent="0.25">
      <c r="C91" s="85" t="str">
        <f t="shared" si="7"/>
        <v>EXPORTA FÁCIL EXPRESSO - 45110DIAMANTE 42.001 a 2.500</v>
      </c>
      <c r="D91" s="50" t="s">
        <v>45</v>
      </c>
      <c r="E91" s="50" t="s">
        <v>42</v>
      </c>
      <c r="F91" s="144" t="s">
        <v>1336</v>
      </c>
      <c r="G91" s="144" t="s">
        <v>1337</v>
      </c>
      <c r="H91" s="144" t="s">
        <v>1338</v>
      </c>
      <c r="I91" s="144" t="s">
        <v>1339</v>
      </c>
      <c r="J91" s="144" t="s">
        <v>1340</v>
      </c>
      <c r="K91" s="144" t="s">
        <v>1341</v>
      </c>
      <c r="L91" s="144" t="s">
        <v>1342</v>
      </c>
      <c r="N91" s="85" t="str">
        <f>'[1]EXP FÁCIL STANDARD'!$A$1&amp;O91&amp;P91</f>
        <v>EXPORTA FÁCIL STANDARD - 45128DIAMANTE 42.001 a 2.500</v>
      </c>
      <c r="O91" s="50" t="s">
        <v>45</v>
      </c>
      <c r="P91" s="50" t="s">
        <v>42</v>
      </c>
      <c r="Q91" s="147" t="s">
        <v>1343</v>
      </c>
      <c r="R91" s="147" t="s">
        <v>1344</v>
      </c>
      <c r="S91" s="147" t="s">
        <v>1345</v>
      </c>
      <c r="T91" s="147" t="s">
        <v>1346</v>
      </c>
      <c r="U91" s="147" t="s">
        <v>1347</v>
      </c>
      <c r="V91" s="147" t="s">
        <v>1348</v>
      </c>
      <c r="W91" s="147" t="s">
        <v>1349</v>
      </c>
      <c r="Y91" s="85" t="str">
        <f t="shared" si="8"/>
        <v>EXPORTA FÁCIL ECONÔMICO - 45209DIAMANTE START 21.501 a 2.000</v>
      </c>
      <c r="Z91" s="50" t="s">
        <v>1233</v>
      </c>
      <c r="AA91" s="50" t="s">
        <v>38</v>
      </c>
      <c r="AB91" s="146" t="s">
        <v>1319</v>
      </c>
      <c r="AC91" s="146" t="s">
        <v>1320</v>
      </c>
      <c r="AD91" s="146" t="s">
        <v>1321</v>
      </c>
      <c r="AE91" s="146" t="s">
        <v>1322</v>
      </c>
      <c r="AF91" s="146" t="s">
        <v>1323</v>
      </c>
      <c r="AG91" s="146" t="s">
        <v>1324</v>
      </c>
      <c r="AH91" s="146" t="s">
        <v>1325</v>
      </c>
      <c r="AJ91" s="85" t="str">
        <f t="shared" si="9"/>
        <v>DOCUMENTO INTERNACIONAL EXPRESSO - 45012INFINITE 71.501 a 2.000</v>
      </c>
      <c r="AK91" s="50" t="s">
        <v>57</v>
      </c>
      <c r="AL91" s="50" t="s">
        <v>38</v>
      </c>
      <c r="AM91" s="51">
        <v>222.20000000000002</v>
      </c>
      <c r="AN91" s="51">
        <v>245.10000000000002</v>
      </c>
      <c r="AO91" s="51">
        <v>335</v>
      </c>
      <c r="AP91" s="51">
        <v>347.45000000000005</v>
      </c>
      <c r="AQ91" s="51">
        <v>540.20000000000005</v>
      </c>
      <c r="AR91" s="51">
        <v>591.5</v>
      </c>
      <c r="AS91" s="51">
        <v>794</v>
      </c>
      <c r="AU91" s="85" t="str">
        <f t="shared" si="10"/>
        <v>PACKET EXPRESS - 33170DIAMANTE 34.501 a 5.000</v>
      </c>
      <c r="AV91" s="50" t="s">
        <v>43</v>
      </c>
      <c r="AW91" s="50" t="s">
        <v>52</v>
      </c>
      <c r="AX91" s="51" t="s">
        <v>1582</v>
      </c>
      <c r="AZ91" s="85" t="str">
        <f t="shared" si="11"/>
        <v>PACKET STANDARD  - 33162DIAMANTE 42.001 a 2.500</v>
      </c>
      <c r="BA91" s="50" t="s">
        <v>45</v>
      </c>
      <c r="BB91" s="50" t="s">
        <v>42</v>
      </c>
      <c r="BC91" s="51" t="s">
        <v>1583</v>
      </c>
      <c r="BE91" s="85" t="str">
        <f t="shared" si="12"/>
        <v>PACKET NOVAS FAIXAS - 33227DIAMANTE 34.501 a 5.000</v>
      </c>
      <c r="BF91" s="50" t="s">
        <v>43</v>
      </c>
      <c r="BG91" s="50" t="s">
        <v>52</v>
      </c>
      <c r="BH91" s="50" t="s">
        <v>1584</v>
      </c>
    </row>
    <row r="92" spans="3:77" x14ac:dyDescent="0.25">
      <c r="C92" s="85" t="str">
        <f t="shared" si="7"/>
        <v>EXPORTA FÁCIL EXPRESSO - 45110DIAMANTE 42.501 a 3.000</v>
      </c>
      <c r="D92" s="50" t="s">
        <v>45</v>
      </c>
      <c r="E92" s="50" t="s">
        <v>44</v>
      </c>
      <c r="F92" s="144" t="s">
        <v>1360</v>
      </c>
      <c r="G92" s="144" t="s">
        <v>1361</v>
      </c>
      <c r="H92" s="144" t="s">
        <v>1362</v>
      </c>
      <c r="I92" s="144" t="s">
        <v>1363</v>
      </c>
      <c r="J92" s="144" t="s">
        <v>1364</v>
      </c>
      <c r="K92" s="144" t="s">
        <v>1365</v>
      </c>
      <c r="L92" s="144" t="s">
        <v>1366</v>
      </c>
      <c r="N92" s="85" t="str">
        <f>'[1]EXP FÁCIL STANDARD'!$A$1&amp;O92&amp;P92</f>
        <v>EXPORTA FÁCIL STANDARD - 45128DIAMANTE 42.501 a 3.000</v>
      </c>
      <c r="O92" s="50" t="s">
        <v>45</v>
      </c>
      <c r="P92" s="50" t="s">
        <v>44</v>
      </c>
      <c r="Q92" s="147" t="s">
        <v>1367</v>
      </c>
      <c r="R92" s="147" t="s">
        <v>1368</v>
      </c>
      <c r="S92" s="147" t="s">
        <v>1369</v>
      </c>
      <c r="T92" s="147" t="s">
        <v>1370</v>
      </c>
      <c r="U92" s="147" t="s">
        <v>1371</v>
      </c>
      <c r="V92" s="147" t="s">
        <v>1372</v>
      </c>
      <c r="W92" s="147" t="s">
        <v>1373</v>
      </c>
      <c r="AJ92" s="85" t="str">
        <f t="shared" si="9"/>
        <v>DOCUMENTO INTERNACIONAL EXPRESSO - 45012 Peso (g)</v>
      </c>
      <c r="AK92" s="43"/>
      <c r="AL92" s="43" t="s">
        <v>12</v>
      </c>
      <c r="AM92" s="49" t="s">
        <v>13</v>
      </c>
      <c r="AN92" s="49" t="s">
        <v>14</v>
      </c>
      <c r="AO92" s="49" t="s">
        <v>15</v>
      </c>
      <c r="AP92" s="49" t="s">
        <v>16</v>
      </c>
      <c r="AQ92" s="49" t="s">
        <v>17</v>
      </c>
      <c r="AR92" s="49" t="s">
        <v>18</v>
      </c>
      <c r="AS92" s="49" t="s">
        <v>19</v>
      </c>
      <c r="AU92" s="85" t="str">
        <f t="shared" si="10"/>
        <v>PACKET EXPRESS - 33170DIAMANTE 31/2 Kg Adicional</v>
      </c>
      <c r="AV92" s="50" t="s">
        <v>43</v>
      </c>
      <c r="AW92" s="50" t="s">
        <v>54</v>
      </c>
      <c r="AX92" s="51" t="s">
        <v>1585</v>
      </c>
      <c r="AZ92" s="85" t="str">
        <f t="shared" si="11"/>
        <v>PACKET STANDARD  - 33162DIAMANTE 42.501 a 3.000</v>
      </c>
      <c r="BA92" s="50" t="s">
        <v>45</v>
      </c>
      <c r="BB92" s="50" t="s">
        <v>44</v>
      </c>
      <c r="BC92" s="51" t="s">
        <v>1586</v>
      </c>
      <c r="BE92" s="85" t="str">
        <f t="shared" si="12"/>
        <v>PACKET NOVAS FAIXAS - 33227DIAMANTE 31/2 Kg Adicional</v>
      </c>
      <c r="BF92" s="50" t="s">
        <v>43</v>
      </c>
      <c r="BG92" s="50" t="s">
        <v>54</v>
      </c>
      <c r="BH92" s="50" t="s">
        <v>1587</v>
      </c>
    </row>
    <row r="93" spans="3:77" x14ac:dyDescent="0.25">
      <c r="C93" s="85" t="str">
        <f t="shared" si="7"/>
        <v>EXPORTA FÁCIL EXPRESSO - 45110DIAMANTE 43.001 a 3.500</v>
      </c>
      <c r="D93" s="50" t="s">
        <v>45</v>
      </c>
      <c r="E93" s="50" t="s">
        <v>46</v>
      </c>
      <c r="F93" s="144" t="s">
        <v>1383</v>
      </c>
      <c r="G93" s="144" t="s">
        <v>1384</v>
      </c>
      <c r="H93" s="144" t="s">
        <v>1385</v>
      </c>
      <c r="I93" s="144" t="s">
        <v>1386</v>
      </c>
      <c r="J93" s="144" t="s">
        <v>1387</v>
      </c>
      <c r="K93" s="144" t="s">
        <v>1388</v>
      </c>
      <c r="L93" s="144" t="s">
        <v>1389</v>
      </c>
      <c r="N93" s="85" t="str">
        <f>'[1]EXP FÁCIL STANDARD'!$A$1&amp;O93&amp;P93</f>
        <v>EXPORTA FÁCIL STANDARD - 45128DIAMANTE 43.001 a 3.500</v>
      </c>
      <c r="O93" s="50" t="s">
        <v>45</v>
      </c>
      <c r="P93" s="50" t="s">
        <v>46</v>
      </c>
      <c r="Q93" s="147" t="s">
        <v>1390</v>
      </c>
      <c r="R93" s="147" t="s">
        <v>1391</v>
      </c>
      <c r="S93" s="147" t="s">
        <v>1392</v>
      </c>
      <c r="T93" s="147" t="s">
        <v>1393</v>
      </c>
      <c r="U93" s="147" t="s">
        <v>1394</v>
      </c>
      <c r="V93" s="147" t="s">
        <v>1395</v>
      </c>
      <c r="W93" s="147" t="s">
        <v>1396</v>
      </c>
      <c r="AJ93" s="85" t="str">
        <f t="shared" si="9"/>
        <v>DOCUMENTO INTERNACIONAL EXPRESSO - 45012INFINITE 80 a 250</v>
      </c>
      <c r="AK93" s="50" t="s">
        <v>58</v>
      </c>
      <c r="AL93" s="50" t="s">
        <v>23</v>
      </c>
      <c r="AM93" s="51">
        <v>179.05</v>
      </c>
      <c r="AN93" s="51">
        <v>200.15</v>
      </c>
      <c r="AO93" s="51">
        <v>228.3</v>
      </c>
      <c r="AP93" s="51">
        <v>240.8</v>
      </c>
      <c r="AQ93" s="51">
        <v>253.70000000000002</v>
      </c>
      <c r="AR93" s="51">
        <v>305</v>
      </c>
      <c r="AS93" s="51">
        <v>384.8</v>
      </c>
      <c r="AU93" s="85" t="str">
        <f t="shared" si="10"/>
        <v>PACKET EXPRESS - 33170 Peso (g)</v>
      </c>
      <c r="AV93" s="43"/>
      <c r="AW93" s="43" t="s">
        <v>12</v>
      </c>
      <c r="AX93" s="49" t="s">
        <v>20</v>
      </c>
      <c r="AZ93" s="85" t="str">
        <f t="shared" si="11"/>
        <v>PACKET STANDARD  - 33162DIAMANTE 43.001 a 3.500</v>
      </c>
      <c r="BA93" s="50" t="s">
        <v>45</v>
      </c>
      <c r="BB93" s="50" t="s">
        <v>46</v>
      </c>
      <c r="BC93" s="51" t="s">
        <v>1588</v>
      </c>
      <c r="BE93" s="85" t="str">
        <f t="shared" si="12"/>
        <v>PACKET NOVAS FAIXAS - 33227 Peso (g)</v>
      </c>
      <c r="BF93" s="43"/>
      <c r="BG93" s="43" t="s">
        <v>12</v>
      </c>
      <c r="BH93" s="49" t="s">
        <v>20</v>
      </c>
    </row>
    <row r="94" spans="3:77" x14ac:dyDescent="0.25">
      <c r="C94" s="85" t="str">
        <f t="shared" si="7"/>
        <v>EXPORTA FÁCIL EXPRESSO - 45110DIAMANTE 43.501 a 4.000</v>
      </c>
      <c r="D94" s="50" t="s">
        <v>45</v>
      </c>
      <c r="E94" s="50" t="s">
        <v>48</v>
      </c>
      <c r="F94" s="144" t="s">
        <v>1407</v>
      </c>
      <c r="G94" s="144" t="s">
        <v>1408</v>
      </c>
      <c r="H94" s="144" t="s">
        <v>1409</v>
      </c>
      <c r="I94" s="144" t="s">
        <v>1410</v>
      </c>
      <c r="J94" s="144" t="s">
        <v>1411</v>
      </c>
      <c r="K94" s="144" t="s">
        <v>1412</v>
      </c>
      <c r="L94" s="144" t="s">
        <v>1413</v>
      </c>
      <c r="N94" s="85" t="str">
        <f>'[1]EXP FÁCIL STANDARD'!$A$1&amp;O94&amp;P94</f>
        <v>EXPORTA FÁCIL STANDARD - 45128DIAMANTE 43.501 a 4.000</v>
      </c>
      <c r="O94" s="50" t="s">
        <v>45</v>
      </c>
      <c r="P94" s="50" t="s">
        <v>48</v>
      </c>
      <c r="Q94" s="147" t="s">
        <v>1414</v>
      </c>
      <c r="R94" s="147" t="s">
        <v>1415</v>
      </c>
      <c r="S94" s="147" t="s">
        <v>1416</v>
      </c>
      <c r="T94" s="147" t="s">
        <v>1417</v>
      </c>
      <c r="U94" s="147" t="s">
        <v>1418</v>
      </c>
      <c r="V94" s="147" t="s">
        <v>1419</v>
      </c>
      <c r="W94" s="147" t="s">
        <v>1420</v>
      </c>
      <c r="AJ94" s="85" t="str">
        <f t="shared" si="9"/>
        <v>DOCUMENTO INTERNACIONAL EXPRESSO - 45012INFINITE 8251 a 500</v>
      </c>
      <c r="AK94" s="50" t="s">
        <v>58</v>
      </c>
      <c r="AL94" s="50" t="s">
        <v>29</v>
      </c>
      <c r="AM94" s="51">
        <v>184.8</v>
      </c>
      <c r="AN94" s="51">
        <v>206.25</v>
      </c>
      <c r="AO94" s="51">
        <v>243.25</v>
      </c>
      <c r="AP94" s="51">
        <v>255.75</v>
      </c>
      <c r="AQ94" s="51">
        <v>294.10000000000002</v>
      </c>
      <c r="AR94" s="51">
        <v>345.40000000000003</v>
      </c>
      <c r="AS94" s="51">
        <v>442.8</v>
      </c>
      <c r="AU94" s="85" t="str">
        <f t="shared" si="10"/>
        <v>PACKET EXPRESS - 33170DIAMANTE 40 a 300</v>
      </c>
      <c r="AV94" s="50" t="s">
        <v>45</v>
      </c>
      <c r="AW94" s="50" t="s">
        <v>24</v>
      </c>
      <c r="AX94" s="51" t="s">
        <v>1589</v>
      </c>
      <c r="AZ94" s="85" t="str">
        <f t="shared" si="11"/>
        <v>PACKET STANDARD  - 33162DIAMANTE 43.501 a 4.000</v>
      </c>
      <c r="BA94" s="50" t="s">
        <v>45</v>
      </c>
      <c r="BB94" s="50" t="s">
        <v>48</v>
      </c>
      <c r="BC94" s="51" t="s">
        <v>1590</v>
      </c>
      <c r="BE94" s="85" t="str">
        <f t="shared" si="12"/>
        <v>PACKET NOVAS FAIXAS - 33227DIAMANTE 40 a 200</v>
      </c>
      <c r="BF94" s="50" t="s">
        <v>45</v>
      </c>
      <c r="BG94" s="50" t="s">
        <v>25</v>
      </c>
      <c r="BH94" s="51" t="s">
        <v>1591</v>
      </c>
    </row>
    <row r="95" spans="3:77" x14ac:dyDescent="0.25">
      <c r="C95" s="85" t="str">
        <f t="shared" si="7"/>
        <v>EXPORTA FÁCIL EXPRESSO - 45110DIAMANTE 44.001 a 4.500</v>
      </c>
      <c r="D95" s="50" t="s">
        <v>45</v>
      </c>
      <c r="E95" s="50" t="s">
        <v>50</v>
      </c>
      <c r="F95" s="144" t="s">
        <v>1429</v>
      </c>
      <c r="G95" s="144" t="s">
        <v>1430</v>
      </c>
      <c r="H95" s="144" t="s">
        <v>1431</v>
      </c>
      <c r="I95" s="144" t="s">
        <v>1432</v>
      </c>
      <c r="J95" s="144" t="s">
        <v>1433</v>
      </c>
      <c r="K95" s="144" t="s">
        <v>1434</v>
      </c>
      <c r="L95" s="144" t="s">
        <v>1435</v>
      </c>
      <c r="N95" s="85" t="str">
        <f>'[1]EXP FÁCIL STANDARD'!$A$1&amp;O95&amp;P95</f>
        <v>EXPORTA FÁCIL STANDARD - 45128DIAMANTE 44.001 a 4.500</v>
      </c>
      <c r="O95" s="50" t="s">
        <v>45</v>
      </c>
      <c r="P95" s="50" t="s">
        <v>50</v>
      </c>
      <c r="Q95" s="147" t="s">
        <v>1436</v>
      </c>
      <c r="R95" s="147" t="s">
        <v>1437</v>
      </c>
      <c r="S95" s="147" t="s">
        <v>1438</v>
      </c>
      <c r="T95" s="147" t="s">
        <v>1439</v>
      </c>
      <c r="U95" s="147" t="s">
        <v>1440</v>
      </c>
      <c r="V95" s="147" t="s">
        <v>1441</v>
      </c>
      <c r="W95" s="147" t="s">
        <v>1442</v>
      </c>
      <c r="AJ95" s="85" t="str">
        <f t="shared" si="9"/>
        <v>DOCUMENTO INTERNACIONAL EXPRESSO - 45012INFINITE 8501 a 1.000</v>
      </c>
      <c r="AK95" s="50" t="s">
        <v>58</v>
      </c>
      <c r="AL95" s="50" t="s">
        <v>35</v>
      </c>
      <c r="AM95" s="51">
        <v>196.4</v>
      </c>
      <c r="AN95" s="51">
        <v>218.75</v>
      </c>
      <c r="AO95" s="51">
        <v>272.85000000000002</v>
      </c>
      <c r="AP95" s="51">
        <v>285.3</v>
      </c>
      <c r="AQ95" s="51">
        <v>374.85</v>
      </c>
      <c r="AR95" s="51">
        <v>426.20000000000005</v>
      </c>
      <c r="AS95" s="51">
        <v>558.4</v>
      </c>
      <c r="AU95" s="85" t="str">
        <f t="shared" si="10"/>
        <v>PACKET EXPRESS - 33170DIAMANTE 4301 a 500</v>
      </c>
      <c r="AV95" s="50" t="s">
        <v>45</v>
      </c>
      <c r="AW95" s="50" t="s">
        <v>30</v>
      </c>
      <c r="AX95" s="51" t="s">
        <v>1592</v>
      </c>
      <c r="AZ95" s="85" t="str">
        <f t="shared" si="11"/>
        <v>PACKET STANDARD  - 33162DIAMANTE 44.001 a 4.500</v>
      </c>
      <c r="BA95" s="50" t="s">
        <v>45</v>
      </c>
      <c r="BB95" s="50" t="s">
        <v>50</v>
      </c>
      <c r="BC95" s="51" t="s">
        <v>1593</v>
      </c>
      <c r="BE95" s="85" t="str">
        <f t="shared" si="12"/>
        <v>PACKET NOVAS FAIXAS - 33227DIAMANTE 4201 a 500</v>
      </c>
      <c r="BF95" s="50" t="s">
        <v>45</v>
      </c>
      <c r="BG95" s="50" t="s">
        <v>31</v>
      </c>
      <c r="BH95" s="51" t="s">
        <v>1594</v>
      </c>
    </row>
    <row r="96" spans="3:77" x14ac:dyDescent="0.25">
      <c r="C96" s="85" t="str">
        <f t="shared" si="7"/>
        <v>EXPORTA FÁCIL EXPRESSO - 45110DIAMANTE 44.501 a 5.000</v>
      </c>
      <c r="D96" s="50" t="s">
        <v>45</v>
      </c>
      <c r="E96" s="50" t="s">
        <v>52</v>
      </c>
      <c r="F96" s="144" t="s">
        <v>1448</v>
      </c>
      <c r="G96" s="144" t="s">
        <v>1449</v>
      </c>
      <c r="H96" s="144" t="s">
        <v>1450</v>
      </c>
      <c r="I96" s="144" t="s">
        <v>1451</v>
      </c>
      <c r="J96" s="144" t="s">
        <v>1452</v>
      </c>
      <c r="K96" s="144" t="s">
        <v>1453</v>
      </c>
      <c r="L96" s="144" t="s">
        <v>1454</v>
      </c>
      <c r="N96" s="85" t="str">
        <f>'[1]EXP FÁCIL STANDARD'!$A$1&amp;O96&amp;P96</f>
        <v>EXPORTA FÁCIL STANDARD - 45128DIAMANTE 44.501 a 5.000</v>
      </c>
      <c r="O96" s="50" t="s">
        <v>45</v>
      </c>
      <c r="P96" s="50" t="s">
        <v>52</v>
      </c>
      <c r="Q96" s="147" t="s">
        <v>1455</v>
      </c>
      <c r="R96" s="147" t="s">
        <v>1456</v>
      </c>
      <c r="S96" s="147" t="s">
        <v>1457</v>
      </c>
      <c r="T96" s="147" t="s">
        <v>1458</v>
      </c>
      <c r="U96" s="147" t="s">
        <v>1459</v>
      </c>
      <c r="V96" s="147" t="s">
        <v>1460</v>
      </c>
      <c r="W96" s="147" t="s">
        <v>1461</v>
      </c>
      <c r="AJ96" s="85" t="str">
        <f t="shared" si="9"/>
        <v>DOCUMENTO INTERNACIONAL EXPRESSO - 45012INFINITE 81.001 a 1.500</v>
      </c>
      <c r="AK96" s="50" t="s">
        <v>58</v>
      </c>
      <c r="AL96" s="50" t="s">
        <v>39</v>
      </c>
      <c r="AM96" s="51">
        <v>210.60000000000002</v>
      </c>
      <c r="AN96" s="51">
        <v>232.75</v>
      </c>
      <c r="AO96" s="51">
        <v>305.35000000000002</v>
      </c>
      <c r="AP96" s="51">
        <v>317.85000000000002</v>
      </c>
      <c r="AQ96" s="51">
        <v>459.40000000000003</v>
      </c>
      <c r="AR96" s="51">
        <v>510.85</v>
      </c>
      <c r="AS96" s="51">
        <v>678.30000000000007</v>
      </c>
      <c r="AU96" s="85" t="str">
        <f t="shared" si="10"/>
        <v>PACKET EXPRESS - 33170DIAMANTE 4501 a 1000</v>
      </c>
      <c r="AV96" s="50" t="s">
        <v>45</v>
      </c>
      <c r="AW96" s="50" t="s">
        <v>28</v>
      </c>
      <c r="AX96" s="51" t="s">
        <v>1595</v>
      </c>
      <c r="AZ96" s="85" t="str">
        <f t="shared" si="11"/>
        <v>PACKET STANDARD  - 33162DIAMANTE 44.501 a 5.000</v>
      </c>
      <c r="BA96" s="50" t="s">
        <v>45</v>
      </c>
      <c r="BB96" s="50" t="s">
        <v>52</v>
      </c>
      <c r="BC96" s="51" t="s">
        <v>1596</v>
      </c>
      <c r="BE96" s="85" t="str">
        <f t="shared" si="12"/>
        <v>PACKET NOVAS FAIXAS - 33227DIAMANTE 4501 a 1000</v>
      </c>
      <c r="BF96" s="50" t="s">
        <v>45</v>
      </c>
      <c r="BG96" s="50" t="s">
        <v>28</v>
      </c>
      <c r="BH96" s="51" t="s">
        <v>1597</v>
      </c>
    </row>
    <row r="97" spans="3:69" x14ac:dyDescent="0.25">
      <c r="C97" s="85" t="str">
        <f t="shared" si="7"/>
        <v>EXPORTA FÁCIL EXPRESSO - 45110DIAMANTE 41/2 Kg Adicional</v>
      </c>
      <c r="D97" s="50" t="s">
        <v>45</v>
      </c>
      <c r="E97" s="50" t="s">
        <v>54</v>
      </c>
      <c r="F97" s="144" t="s">
        <v>1272</v>
      </c>
      <c r="G97" s="144" t="s">
        <v>1467</v>
      </c>
      <c r="H97" s="144" t="s">
        <v>1468</v>
      </c>
      <c r="I97" s="144" t="s">
        <v>1469</v>
      </c>
      <c r="J97" s="144" t="s">
        <v>1227</v>
      </c>
      <c r="K97" s="144" t="s">
        <v>1470</v>
      </c>
      <c r="L97" s="144" t="s">
        <v>1471</v>
      </c>
      <c r="N97" s="85" t="str">
        <f>'[1]EXP FÁCIL STANDARD'!$A$1&amp;O97&amp;P97</f>
        <v>EXPORTA FÁCIL STANDARD - 45128DIAMANTE 41/2 Kg Adicional</v>
      </c>
      <c r="O97" s="50" t="s">
        <v>45</v>
      </c>
      <c r="P97" s="50" t="s">
        <v>54</v>
      </c>
      <c r="Q97" s="147" t="s">
        <v>1472</v>
      </c>
      <c r="R97" s="147" t="s">
        <v>1473</v>
      </c>
      <c r="S97" s="147" t="s">
        <v>1474</v>
      </c>
      <c r="T97" s="147" t="s">
        <v>1475</v>
      </c>
      <c r="U97" s="147" t="s">
        <v>1468</v>
      </c>
      <c r="V97" s="147" t="s">
        <v>1476</v>
      </c>
      <c r="W97" s="147" t="s">
        <v>1477</v>
      </c>
      <c r="AJ97" s="85" t="str">
        <f t="shared" si="9"/>
        <v>DOCUMENTO INTERNACIONAL EXPRESSO - 45012INFINITE 81.501 a 2.000</v>
      </c>
      <c r="AK97" s="50" t="s">
        <v>58</v>
      </c>
      <c r="AL97" s="50" t="s">
        <v>38</v>
      </c>
      <c r="AM97" s="51">
        <v>222.20000000000002</v>
      </c>
      <c r="AN97" s="51">
        <v>245.10000000000002</v>
      </c>
      <c r="AO97" s="51">
        <v>335</v>
      </c>
      <c r="AP97" s="51">
        <v>347.45000000000005</v>
      </c>
      <c r="AQ97" s="51">
        <v>540.20000000000005</v>
      </c>
      <c r="AR97" s="51">
        <v>591.5</v>
      </c>
      <c r="AS97" s="51">
        <v>794</v>
      </c>
      <c r="AU97" s="85" t="str">
        <f t="shared" si="10"/>
        <v>PACKET EXPRESS - 33170DIAMANTE 41001 a 1.500</v>
      </c>
      <c r="AV97" s="50" t="s">
        <v>45</v>
      </c>
      <c r="AW97" s="50" t="s">
        <v>34</v>
      </c>
      <c r="AX97" s="51" t="s">
        <v>1598</v>
      </c>
      <c r="AZ97" s="85" t="str">
        <f t="shared" si="11"/>
        <v>PACKET STANDARD  - 33162DIAMANTE 41/2 Kg Adicional</v>
      </c>
      <c r="BA97" s="50" t="s">
        <v>45</v>
      </c>
      <c r="BB97" s="50" t="s">
        <v>54</v>
      </c>
      <c r="BC97" s="51" t="s">
        <v>1599</v>
      </c>
      <c r="BE97" s="85" t="str">
        <f t="shared" si="12"/>
        <v>PACKET NOVAS FAIXAS - 33227DIAMANTE 41001 a 1.500</v>
      </c>
      <c r="BF97" s="50" t="s">
        <v>45</v>
      </c>
      <c r="BG97" s="50" t="s">
        <v>34</v>
      </c>
      <c r="BH97" s="51" t="s">
        <v>1600</v>
      </c>
    </row>
    <row r="98" spans="3:69" x14ac:dyDescent="0.25">
      <c r="C98" s="85" t="str">
        <f t="shared" si="7"/>
        <v>EXPORTA FÁCIL EXPRESSO - 45110 Peso (g)</v>
      </c>
      <c r="D98" s="43"/>
      <c r="E98" s="43" t="s">
        <v>12</v>
      </c>
      <c r="F98" s="49" t="s">
        <v>13</v>
      </c>
      <c r="G98" s="49" t="s">
        <v>14</v>
      </c>
      <c r="H98" s="49" t="s">
        <v>15</v>
      </c>
      <c r="I98" s="49" t="s">
        <v>16</v>
      </c>
      <c r="J98" s="49" t="s">
        <v>17</v>
      </c>
      <c r="K98" s="49" t="s">
        <v>18</v>
      </c>
      <c r="L98" s="49" t="s">
        <v>19</v>
      </c>
      <c r="N98" s="85" t="str">
        <f>'[1]EXP FÁCIL STANDARD'!$A$1&amp;O98&amp;P98</f>
        <v>EXPORTA FÁCIL STANDARD - 45128 Peso (g)</v>
      </c>
      <c r="O98" s="43"/>
      <c r="P98" s="43" t="s">
        <v>12</v>
      </c>
      <c r="Q98" s="145" t="s">
        <v>13</v>
      </c>
      <c r="R98" s="145" t="s">
        <v>14</v>
      </c>
      <c r="S98" s="145" t="s">
        <v>15</v>
      </c>
      <c r="T98" s="145" t="s">
        <v>16</v>
      </c>
      <c r="U98" s="145" t="s">
        <v>17</v>
      </c>
      <c r="V98" s="145" t="s">
        <v>18</v>
      </c>
      <c r="W98" s="145" t="s">
        <v>19</v>
      </c>
      <c r="AJ98" s="85" t="str">
        <f t="shared" si="9"/>
        <v>DOCUMENTO INTERNACIONAL EXPRESSO - 45012 Peso (g)</v>
      </c>
      <c r="AK98" s="43"/>
      <c r="AL98" s="43" t="s">
        <v>12</v>
      </c>
      <c r="AM98" s="49" t="s">
        <v>13</v>
      </c>
      <c r="AN98" s="49" t="s">
        <v>14</v>
      </c>
      <c r="AO98" s="49" t="s">
        <v>15</v>
      </c>
      <c r="AP98" s="49" t="s">
        <v>16</v>
      </c>
      <c r="AQ98" s="49" t="s">
        <v>17</v>
      </c>
      <c r="AR98" s="49" t="s">
        <v>18</v>
      </c>
      <c r="AS98" s="49" t="s">
        <v>19</v>
      </c>
      <c r="AU98" s="85" t="str">
        <f t="shared" si="10"/>
        <v>PACKET EXPRESS - 33170DIAMANTE 41.501 a 2.000</v>
      </c>
      <c r="AV98" s="50" t="s">
        <v>45</v>
      </c>
      <c r="AW98" s="50" t="s">
        <v>38</v>
      </c>
      <c r="AX98" s="51" t="s">
        <v>1601</v>
      </c>
      <c r="AZ98" s="85" t="str">
        <f t="shared" si="11"/>
        <v>PACKET STANDARD  - 33162 Peso (g)</v>
      </c>
      <c r="BA98" s="43"/>
      <c r="BB98" s="43" t="s">
        <v>12</v>
      </c>
      <c r="BC98" s="49" t="s">
        <v>20</v>
      </c>
      <c r="BE98" s="85" t="str">
        <f t="shared" si="12"/>
        <v>PACKET NOVAS FAIXAS - 33227DIAMANTE 41.501 a 2.000</v>
      </c>
      <c r="BF98" s="50" t="s">
        <v>45</v>
      </c>
      <c r="BG98" s="50" t="s">
        <v>38</v>
      </c>
      <c r="BH98" s="51" t="s">
        <v>1602</v>
      </c>
      <c r="BK98" s="92"/>
      <c r="BL98" s="92"/>
      <c r="BM98" s="93"/>
      <c r="BN98" s="93"/>
      <c r="BO98" s="93"/>
      <c r="BP98" s="93"/>
      <c r="BQ98" s="93"/>
    </row>
    <row r="99" spans="3:69" x14ac:dyDescent="0.25">
      <c r="C99" s="85" t="str">
        <f t="shared" si="7"/>
        <v>EXPORTA FÁCIL EXPRESSO - 45110INFINITE 10 a 500</v>
      </c>
      <c r="D99" s="50" t="s">
        <v>47</v>
      </c>
      <c r="E99" s="50" t="s">
        <v>22</v>
      </c>
      <c r="F99" s="144" t="s">
        <v>1190</v>
      </c>
      <c r="G99" s="144" t="s">
        <v>1191</v>
      </c>
      <c r="H99" s="144" t="s">
        <v>1192</v>
      </c>
      <c r="I99" s="144" t="s">
        <v>1193</v>
      </c>
      <c r="J99" s="144" t="s">
        <v>1194</v>
      </c>
      <c r="K99" s="144" t="s">
        <v>1195</v>
      </c>
      <c r="L99" s="144" t="s">
        <v>1196</v>
      </c>
      <c r="N99" s="85" t="str">
        <f>'[1]EXP FÁCIL STANDARD'!$A$1&amp;O99&amp;P99</f>
        <v>EXPORTA FÁCIL STANDARD - 45128INFINITE 10 a 500</v>
      </c>
      <c r="O99" s="50" t="s">
        <v>47</v>
      </c>
      <c r="P99" s="50" t="s">
        <v>22</v>
      </c>
      <c r="Q99" s="147" t="s">
        <v>1197</v>
      </c>
      <c r="R99" s="147" t="s">
        <v>1198</v>
      </c>
      <c r="S99" s="147" t="s">
        <v>1199</v>
      </c>
      <c r="T99" s="147" t="s">
        <v>1200</v>
      </c>
      <c r="U99" s="147" t="s">
        <v>1201</v>
      </c>
      <c r="V99" s="147" t="s">
        <v>1202</v>
      </c>
      <c r="W99" s="147" t="s">
        <v>1203</v>
      </c>
      <c r="AJ99" s="85" t="str">
        <f t="shared" si="9"/>
        <v>DOCUMENTO INTERNACIONAL EXPRESSO - 45012DIAMANTE START 10 a 250</v>
      </c>
      <c r="AK99" s="50" t="s">
        <v>1189</v>
      </c>
      <c r="AL99" s="50" t="s">
        <v>23</v>
      </c>
      <c r="AM99" s="51">
        <v>179.05</v>
      </c>
      <c r="AN99" s="51">
        <v>200.15</v>
      </c>
      <c r="AO99" s="51">
        <v>228.3</v>
      </c>
      <c r="AP99" s="51">
        <v>240.8</v>
      </c>
      <c r="AQ99" s="51">
        <v>253.70000000000002</v>
      </c>
      <c r="AR99" s="51">
        <v>305</v>
      </c>
      <c r="AS99" s="51">
        <v>384.8</v>
      </c>
      <c r="AU99" s="85" t="str">
        <f t="shared" si="10"/>
        <v>PACKET EXPRESS - 33170DIAMANTE 42.001 a 2.500</v>
      </c>
      <c r="AV99" s="50" t="s">
        <v>45</v>
      </c>
      <c r="AW99" s="50" t="s">
        <v>42</v>
      </c>
      <c r="AX99" s="51" t="s">
        <v>1603</v>
      </c>
      <c r="AZ99" s="85" t="str">
        <f t="shared" si="11"/>
        <v>PACKET STANDARD  - 33162INFINITE 10 a 500</v>
      </c>
      <c r="BA99" s="50" t="s">
        <v>47</v>
      </c>
      <c r="BB99" s="50" t="s">
        <v>22</v>
      </c>
      <c r="BC99" s="51" t="s">
        <v>1604</v>
      </c>
      <c r="BE99" s="85" t="str">
        <f t="shared" si="12"/>
        <v>PACKET NOVAS FAIXAS - 33227DIAMANTE 42.001 a 2.500</v>
      </c>
      <c r="BF99" s="50" t="s">
        <v>45</v>
      </c>
      <c r="BG99" s="50" t="s">
        <v>42</v>
      </c>
      <c r="BH99" s="51" t="s">
        <v>1605</v>
      </c>
    </row>
    <row r="100" spans="3:69" x14ac:dyDescent="0.25">
      <c r="C100" s="85" t="str">
        <f t="shared" si="7"/>
        <v>EXPORTA FÁCIL EXPRESSO - 45110INFINITE 1501 a 1000</v>
      </c>
      <c r="D100" s="50" t="s">
        <v>47</v>
      </c>
      <c r="E100" s="50" t="s">
        <v>28</v>
      </c>
      <c r="F100" s="144" t="s">
        <v>1234</v>
      </c>
      <c r="G100" s="144" t="s">
        <v>1235</v>
      </c>
      <c r="H100" s="144" t="s">
        <v>1236</v>
      </c>
      <c r="I100" s="144" t="s">
        <v>1237</v>
      </c>
      <c r="J100" s="144" t="s">
        <v>1238</v>
      </c>
      <c r="K100" s="144" t="s">
        <v>1239</v>
      </c>
      <c r="L100" s="144" t="s">
        <v>1240</v>
      </c>
      <c r="N100" s="85" t="str">
        <f>'[1]EXP FÁCIL STANDARD'!$A$1&amp;O100&amp;P100</f>
        <v>EXPORTA FÁCIL STANDARD - 45128INFINITE 1501 a 1000</v>
      </c>
      <c r="O100" s="50" t="s">
        <v>47</v>
      </c>
      <c r="P100" s="50" t="s">
        <v>28</v>
      </c>
      <c r="Q100" s="147" t="s">
        <v>1241</v>
      </c>
      <c r="R100" s="147" t="s">
        <v>1242</v>
      </c>
      <c r="S100" s="147" t="s">
        <v>1243</v>
      </c>
      <c r="T100" s="147" t="s">
        <v>1244</v>
      </c>
      <c r="U100" s="147" t="s">
        <v>1245</v>
      </c>
      <c r="V100" s="147" t="s">
        <v>1246</v>
      </c>
      <c r="W100" s="147" t="s">
        <v>1247</v>
      </c>
      <c r="AJ100" s="85" t="str">
        <f t="shared" si="9"/>
        <v>DOCUMENTO INTERNACIONAL EXPRESSO - 45012DIAMANTE START 1251 a 500</v>
      </c>
      <c r="AK100" s="50" t="s">
        <v>1189</v>
      </c>
      <c r="AL100" s="50" t="s">
        <v>29</v>
      </c>
      <c r="AM100" s="51">
        <v>184.8</v>
      </c>
      <c r="AN100" s="51">
        <v>206.25</v>
      </c>
      <c r="AO100" s="51">
        <v>243.25</v>
      </c>
      <c r="AP100" s="51">
        <v>255.75</v>
      </c>
      <c r="AQ100" s="51">
        <v>294.10000000000002</v>
      </c>
      <c r="AR100" s="51">
        <v>345.40000000000003</v>
      </c>
      <c r="AS100" s="51">
        <v>442.8</v>
      </c>
      <c r="AU100" s="85" t="str">
        <f t="shared" si="10"/>
        <v>PACKET EXPRESS - 33170DIAMANTE 42.501 a 3.000</v>
      </c>
      <c r="AV100" s="50" t="s">
        <v>45</v>
      </c>
      <c r="AW100" s="50" t="s">
        <v>44</v>
      </c>
      <c r="AX100" s="51" t="s">
        <v>1606</v>
      </c>
      <c r="AZ100" s="85" t="str">
        <f t="shared" si="11"/>
        <v>PACKET STANDARD  - 33162INFINITE 1501 a 1000</v>
      </c>
      <c r="BA100" s="50" t="s">
        <v>47</v>
      </c>
      <c r="BB100" s="50" t="s">
        <v>28</v>
      </c>
      <c r="BC100" s="51" t="s">
        <v>1607</v>
      </c>
      <c r="BE100" s="85" t="str">
        <f t="shared" si="12"/>
        <v>PACKET NOVAS FAIXAS - 33227DIAMANTE 42.501 a 3.000</v>
      </c>
      <c r="BF100" s="50" t="s">
        <v>45</v>
      </c>
      <c r="BG100" s="50" t="s">
        <v>44</v>
      </c>
      <c r="BH100" s="51" t="s">
        <v>1608</v>
      </c>
    </row>
    <row r="101" spans="3:69" x14ac:dyDescent="0.25">
      <c r="C101" s="85" t="str">
        <f t="shared" si="7"/>
        <v>EXPORTA FÁCIL EXPRESSO - 45110INFINITE 11001 a 1.500</v>
      </c>
      <c r="D101" s="50" t="s">
        <v>47</v>
      </c>
      <c r="E101" s="50" t="s">
        <v>34</v>
      </c>
      <c r="F101" s="144" t="s">
        <v>1274</v>
      </c>
      <c r="G101" s="144" t="s">
        <v>1275</v>
      </c>
      <c r="H101" s="144" t="s">
        <v>1276</v>
      </c>
      <c r="I101" s="144" t="s">
        <v>1277</v>
      </c>
      <c r="J101" s="144" t="s">
        <v>1278</v>
      </c>
      <c r="K101" s="144" t="s">
        <v>1279</v>
      </c>
      <c r="L101" s="144" t="s">
        <v>1280</v>
      </c>
      <c r="N101" s="85" t="str">
        <f>'[1]EXP FÁCIL STANDARD'!$A$1&amp;O101&amp;P101</f>
        <v>EXPORTA FÁCIL STANDARD - 45128INFINITE 11001 a 1.500</v>
      </c>
      <c r="O101" s="50" t="s">
        <v>47</v>
      </c>
      <c r="P101" s="50" t="s">
        <v>34</v>
      </c>
      <c r="Q101" s="147" t="s">
        <v>1281</v>
      </c>
      <c r="R101" s="147" t="s">
        <v>1282</v>
      </c>
      <c r="S101" s="147" t="s">
        <v>1283</v>
      </c>
      <c r="T101" s="147" t="s">
        <v>1284</v>
      </c>
      <c r="U101" s="147" t="s">
        <v>1285</v>
      </c>
      <c r="V101" s="147" t="s">
        <v>1286</v>
      </c>
      <c r="W101" s="147" t="s">
        <v>1287</v>
      </c>
      <c r="AJ101" s="85" t="str">
        <f t="shared" si="9"/>
        <v>DOCUMENTO INTERNACIONAL EXPRESSO - 45012DIAMANTE START 1501 a 1.000</v>
      </c>
      <c r="AK101" s="50" t="s">
        <v>1189</v>
      </c>
      <c r="AL101" s="50" t="s">
        <v>35</v>
      </c>
      <c r="AM101" s="51">
        <v>196.4</v>
      </c>
      <c r="AN101" s="51">
        <v>218.75</v>
      </c>
      <c r="AO101" s="51">
        <v>272.85000000000002</v>
      </c>
      <c r="AP101" s="51">
        <v>285.3</v>
      </c>
      <c r="AQ101" s="51">
        <v>374.85</v>
      </c>
      <c r="AR101" s="51">
        <v>426.20000000000005</v>
      </c>
      <c r="AS101" s="51">
        <v>558.4</v>
      </c>
      <c r="AU101" s="85" t="str">
        <f t="shared" si="10"/>
        <v>PACKET EXPRESS - 33170DIAMANTE 43.001 a 3.500</v>
      </c>
      <c r="AV101" s="50" t="s">
        <v>45</v>
      </c>
      <c r="AW101" s="50" t="s">
        <v>46</v>
      </c>
      <c r="AX101" s="51" t="s">
        <v>1609</v>
      </c>
      <c r="AZ101" s="85" t="str">
        <f t="shared" si="11"/>
        <v>PACKET STANDARD  - 33162INFINITE 11001 a 1.500</v>
      </c>
      <c r="BA101" s="50" t="s">
        <v>47</v>
      </c>
      <c r="BB101" s="50" t="s">
        <v>34</v>
      </c>
      <c r="BC101" s="51" t="s">
        <v>1610</v>
      </c>
      <c r="BE101" s="85" t="str">
        <f t="shared" si="12"/>
        <v>PACKET NOVAS FAIXAS - 33227DIAMANTE 43.001 a 3.500</v>
      </c>
      <c r="BF101" s="50" t="s">
        <v>45</v>
      </c>
      <c r="BG101" s="50" t="s">
        <v>46</v>
      </c>
      <c r="BH101" s="51" t="s">
        <v>1611</v>
      </c>
    </row>
    <row r="102" spans="3:69" x14ac:dyDescent="0.25">
      <c r="C102" s="85" t="str">
        <f t="shared" si="7"/>
        <v>EXPORTA FÁCIL EXPRESSO - 45110INFINITE 11.501 a 2.000</v>
      </c>
      <c r="D102" s="50" t="s">
        <v>47</v>
      </c>
      <c r="E102" s="50" t="s">
        <v>38</v>
      </c>
      <c r="F102" s="144" t="s">
        <v>1305</v>
      </c>
      <c r="G102" s="144" t="s">
        <v>1306</v>
      </c>
      <c r="H102" s="144" t="s">
        <v>1307</v>
      </c>
      <c r="I102" s="144" t="s">
        <v>1308</v>
      </c>
      <c r="J102" s="144" t="s">
        <v>1309</v>
      </c>
      <c r="K102" s="144" t="s">
        <v>1310</v>
      </c>
      <c r="L102" s="144" t="s">
        <v>1311</v>
      </c>
      <c r="N102" s="85" t="str">
        <f>'[1]EXP FÁCIL STANDARD'!$A$1&amp;O102&amp;P102</f>
        <v>EXPORTA FÁCIL STANDARD - 45128INFINITE 11.501 a 2.000</v>
      </c>
      <c r="O102" s="50" t="s">
        <v>47</v>
      </c>
      <c r="P102" s="50" t="s">
        <v>38</v>
      </c>
      <c r="Q102" s="147" t="s">
        <v>1312</v>
      </c>
      <c r="R102" s="147" t="s">
        <v>1313</v>
      </c>
      <c r="S102" s="147" t="s">
        <v>1314</v>
      </c>
      <c r="T102" s="147" t="s">
        <v>1315</v>
      </c>
      <c r="U102" s="147" t="s">
        <v>1316</v>
      </c>
      <c r="V102" s="147" t="s">
        <v>1317</v>
      </c>
      <c r="W102" s="147" t="s">
        <v>1318</v>
      </c>
      <c r="AJ102" s="85" t="str">
        <f t="shared" si="9"/>
        <v>DOCUMENTO INTERNACIONAL EXPRESSO - 45012DIAMANTE START 11.001 a 1.500</v>
      </c>
      <c r="AK102" s="50" t="s">
        <v>1189</v>
      </c>
      <c r="AL102" s="50" t="s">
        <v>39</v>
      </c>
      <c r="AM102" s="51">
        <v>210.60000000000002</v>
      </c>
      <c r="AN102" s="51">
        <v>232.75</v>
      </c>
      <c r="AO102" s="51">
        <v>305.35000000000002</v>
      </c>
      <c r="AP102" s="51">
        <v>317.85000000000002</v>
      </c>
      <c r="AQ102" s="51">
        <v>459.40000000000003</v>
      </c>
      <c r="AR102" s="51">
        <v>510.85</v>
      </c>
      <c r="AS102" s="51">
        <v>678.30000000000007</v>
      </c>
      <c r="AU102" s="85" t="str">
        <f t="shared" si="10"/>
        <v>PACKET EXPRESS - 33170DIAMANTE 43.501 a 4.000</v>
      </c>
      <c r="AV102" s="50" t="s">
        <v>45</v>
      </c>
      <c r="AW102" s="50" t="s">
        <v>48</v>
      </c>
      <c r="AX102" s="51" t="s">
        <v>1612</v>
      </c>
      <c r="AZ102" s="85" t="str">
        <f t="shared" si="11"/>
        <v>PACKET STANDARD  - 33162INFINITE 11.501 a 2.000</v>
      </c>
      <c r="BA102" s="50" t="s">
        <v>47</v>
      </c>
      <c r="BB102" s="50" t="s">
        <v>38</v>
      </c>
      <c r="BC102" s="51" t="s">
        <v>1613</v>
      </c>
      <c r="BE102" s="85" t="str">
        <f t="shared" si="12"/>
        <v>PACKET NOVAS FAIXAS - 33227DIAMANTE 43.501 a 4.000</v>
      </c>
      <c r="BF102" s="50" t="s">
        <v>45</v>
      </c>
      <c r="BG102" s="50" t="s">
        <v>48</v>
      </c>
      <c r="BH102" s="51" t="s">
        <v>1614</v>
      </c>
    </row>
    <row r="103" spans="3:69" x14ac:dyDescent="0.25">
      <c r="C103" s="85" t="str">
        <f t="shared" si="7"/>
        <v>EXPORTA FÁCIL EXPRESSO - 45110INFINITE 12.001 a 2.500</v>
      </c>
      <c r="D103" s="50" t="s">
        <v>47</v>
      </c>
      <c r="E103" s="50" t="s">
        <v>42</v>
      </c>
      <c r="F103" s="144" t="s">
        <v>1336</v>
      </c>
      <c r="G103" s="144" t="s">
        <v>1337</v>
      </c>
      <c r="H103" s="144" t="s">
        <v>1338</v>
      </c>
      <c r="I103" s="144" t="s">
        <v>1339</v>
      </c>
      <c r="J103" s="144" t="s">
        <v>1340</v>
      </c>
      <c r="K103" s="144" t="s">
        <v>1341</v>
      </c>
      <c r="L103" s="144" t="s">
        <v>1342</v>
      </c>
      <c r="N103" s="85" t="str">
        <f>'[1]EXP FÁCIL STANDARD'!$A$1&amp;O103&amp;P103</f>
        <v>EXPORTA FÁCIL STANDARD - 45128INFINITE 12.001 a 2.500</v>
      </c>
      <c r="O103" s="50" t="s">
        <v>47</v>
      </c>
      <c r="P103" s="50" t="s">
        <v>42</v>
      </c>
      <c r="Q103" s="147" t="s">
        <v>1343</v>
      </c>
      <c r="R103" s="147" t="s">
        <v>1344</v>
      </c>
      <c r="S103" s="147" t="s">
        <v>1345</v>
      </c>
      <c r="T103" s="147" t="s">
        <v>1346</v>
      </c>
      <c r="U103" s="147" t="s">
        <v>1347</v>
      </c>
      <c r="V103" s="147" t="s">
        <v>1348</v>
      </c>
      <c r="W103" s="147" t="s">
        <v>1349</v>
      </c>
      <c r="AJ103" s="85" t="str">
        <f t="shared" si="9"/>
        <v>DOCUMENTO INTERNACIONAL EXPRESSO - 45012DIAMANTE START 11.501 a 2.000</v>
      </c>
      <c r="AK103" s="50" t="s">
        <v>1189</v>
      </c>
      <c r="AL103" s="50" t="s">
        <v>38</v>
      </c>
      <c r="AM103" s="51">
        <v>222.20000000000002</v>
      </c>
      <c r="AN103" s="51">
        <v>245.10000000000002</v>
      </c>
      <c r="AO103" s="51">
        <v>335</v>
      </c>
      <c r="AP103" s="51">
        <v>347.45000000000005</v>
      </c>
      <c r="AQ103" s="51">
        <v>540.20000000000005</v>
      </c>
      <c r="AR103" s="51">
        <v>591.5</v>
      </c>
      <c r="AS103" s="51">
        <v>794</v>
      </c>
      <c r="AU103" s="85" t="str">
        <f t="shared" si="10"/>
        <v>PACKET EXPRESS - 33170DIAMANTE 44.001 a 4.500</v>
      </c>
      <c r="AV103" s="50" t="s">
        <v>45</v>
      </c>
      <c r="AW103" s="50" t="s">
        <v>50</v>
      </c>
      <c r="AX103" s="51" t="s">
        <v>1615</v>
      </c>
      <c r="AZ103" s="85" t="str">
        <f t="shared" si="11"/>
        <v>PACKET STANDARD  - 33162INFINITE 12.001 a 2.500</v>
      </c>
      <c r="BA103" s="50" t="s">
        <v>47</v>
      </c>
      <c r="BB103" s="50" t="s">
        <v>42</v>
      </c>
      <c r="BC103" s="51" t="s">
        <v>1616</v>
      </c>
      <c r="BE103" s="85" t="str">
        <f t="shared" si="12"/>
        <v>PACKET NOVAS FAIXAS - 33227DIAMANTE 44.001 a 4.500</v>
      </c>
      <c r="BF103" s="50" t="s">
        <v>45</v>
      </c>
      <c r="BG103" s="50" t="s">
        <v>50</v>
      </c>
      <c r="BH103" s="51" t="s">
        <v>1617</v>
      </c>
    </row>
    <row r="104" spans="3:69" x14ac:dyDescent="0.25">
      <c r="C104" s="85" t="str">
        <f t="shared" si="7"/>
        <v>EXPORTA FÁCIL EXPRESSO - 45110INFINITE 12.501 a 3.000</v>
      </c>
      <c r="D104" s="50" t="s">
        <v>47</v>
      </c>
      <c r="E104" s="50" t="s">
        <v>44</v>
      </c>
      <c r="F104" s="144" t="s">
        <v>1360</v>
      </c>
      <c r="G104" s="144" t="s">
        <v>1361</v>
      </c>
      <c r="H104" s="144" t="s">
        <v>1362</v>
      </c>
      <c r="I104" s="144" t="s">
        <v>1363</v>
      </c>
      <c r="J104" s="144" t="s">
        <v>1364</v>
      </c>
      <c r="K104" s="144" t="s">
        <v>1365</v>
      </c>
      <c r="L104" s="144" t="s">
        <v>1366</v>
      </c>
      <c r="N104" s="85" t="str">
        <f>'[1]EXP FÁCIL STANDARD'!$A$1&amp;O104&amp;P104</f>
        <v>EXPORTA FÁCIL STANDARD - 45128INFINITE 12.501 a 3.000</v>
      </c>
      <c r="O104" s="50" t="s">
        <v>47</v>
      </c>
      <c r="P104" s="50" t="s">
        <v>44</v>
      </c>
      <c r="Q104" s="147" t="s">
        <v>1367</v>
      </c>
      <c r="R104" s="147" t="s">
        <v>1368</v>
      </c>
      <c r="S104" s="147" t="s">
        <v>1369</v>
      </c>
      <c r="T104" s="147" t="s">
        <v>1370</v>
      </c>
      <c r="U104" s="147" t="s">
        <v>1371</v>
      </c>
      <c r="V104" s="147" t="s">
        <v>1372</v>
      </c>
      <c r="W104" s="147" t="s">
        <v>1373</v>
      </c>
      <c r="AJ104" s="85" t="str">
        <f t="shared" si="9"/>
        <v>DOCUMENTO INTERNACIONAL EXPRESSO - 45012 Peso (g)</v>
      </c>
      <c r="AK104" s="43"/>
      <c r="AL104" s="43" t="s">
        <v>12</v>
      </c>
      <c r="AM104" s="49" t="s">
        <v>13</v>
      </c>
      <c r="AN104" s="49" t="s">
        <v>14</v>
      </c>
      <c r="AO104" s="49" t="s">
        <v>15</v>
      </c>
      <c r="AP104" s="49" t="s">
        <v>16</v>
      </c>
      <c r="AQ104" s="49" t="s">
        <v>17</v>
      </c>
      <c r="AR104" s="49" t="s">
        <v>18</v>
      </c>
      <c r="AS104" s="49" t="s">
        <v>19</v>
      </c>
      <c r="AU104" s="85" t="str">
        <f t="shared" si="10"/>
        <v>PACKET EXPRESS - 33170DIAMANTE 44.501 a 5.000</v>
      </c>
      <c r="AV104" s="50" t="s">
        <v>45</v>
      </c>
      <c r="AW104" s="50" t="s">
        <v>52</v>
      </c>
      <c r="AX104" s="51" t="s">
        <v>1618</v>
      </c>
      <c r="AZ104" s="85" t="str">
        <f t="shared" si="11"/>
        <v>PACKET STANDARD  - 33162INFINITE 12.501 a 3.000</v>
      </c>
      <c r="BA104" s="50" t="s">
        <v>47</v>
      </c>
      <c r="BB104" s="50" t="s">
        <v>44</v>
      </c>
      <c r="BC104" s="51" t="s">
        <v>1619</v>
      </c>
      <c r="BE104" s="85" t="str">
        <f t="shared" si="12"/>
        <v>PACKET NOVAS FAIXAS - 33227DIAMANTE 44.501 a 5.000</v>
      </c>
      <c r="BF104" s="50" t="s">
        <v>45</v>
      </c>
      <c r="BG104" s="50" t="s">
        <v>52</v>
      </c>
      <c r="BH104" s="51" t="s">
        <v>1620</v>
      </c>
    </row>
    <row r="105" spans="3:69" x14ac:dyDescent="0.25">
      <c r="C105" s="85" t="str">
        <f t="shared" si="7"/>
        <v>EXPORTA FÁCIL EXPRESSO - 45110INFINITE 13.001 a 3.500</v>
      </c>
      <c r="D105" s="50" t="s">
        <v>47</v>
      </c>
      <c r="E105" s="50" t="s">
        <v>46</v>
      </c>
      <c r="F105" s="144" t="s">
        <v>1383</v>
      </c>
      <c r="G105" s="144" t="s">
        <v>1384</v>
      </c>
      <c r="H105" s="144" t="s">
        <v>1385</v>
      </c>
      <c r="I105" s="144" t="s">
        <v>1386</v>
      </c>
      <c r="J105" s="144" t="s">
        <v>1387</v>
      </c>
      <c r="K105" s="144" t="s">
        <v>1388</v>
      </c>
      <c r="L105" s="144" t="s">
        <v>1389</v>
      </c>
      <c r="N105" s="85" t="str">
        <f>'[1]EXP FÁCIL STANDARD'!$A$1&amp;O105&amp;P105</f>
        <v>EXPORTA FÁCIL STANDARD - 45128INFINITE 13.001 a 3.500</v>
      </c>
      <c r="O105" s="50" t="s">
        <v>47</v>
      </c>
      <c r="P105" s="50" t="s">
        <v>46</v>
      </c>
      <c r="Q105" s="147" t="s">
        <v>1390</v>
      </c>
      <c r="R105" s="147" t="s">
        <v>1391</v>
      </c>
      <c r="S105" s="147" t="s">
        <v>1392</v>
      </c>
      <c r="T105" s="147" t="s">
        <v>1393</v>
      </c>
      <c r="U105" s="147" t="s">
        <v>1394</v>
      </c>
      <c r="V105" s="147" t="s">
        <v>1395</v>
      </c>
      <c r="W105" s="147" t="s">
        <v>1396</v>
      </c>
      <c r="AJ105" s="85" t="str">
        <f t="shared" si="9"/>
        <v>DOCUMENTO INTERNACIONAL EXPRESSO - 45012DIAMANTE START 20 a 250</v>
      </c>
      <c r="AK105" s="50" t="s">
        <v>1233</v>
      </c>
      <c r="AL105" s="50" t="s">
        <v>23</v>
      </c>
      <c r="AM105" s="51">
        <v>179.05</v>
      </c>
      <c r="AN105" s="51">
        <v>200.15</v>
      </c>
      <c r="AO105" s="51">
        <v>228.3</v>
      </c>
      <c r="AP105" s="51">
        <v>240.8</v>
      </c>
      <c r="AQ105" s="51">
        <v>253.70000000000002</v>
      </c>
      <c r="AR105" s="51">
        <v>305</v>
      </c>
      <c r="AS105" s="51">
        <v>384.8</v>
      </c>
      <c r="AU105" s="85" t="str">
        <f t="shared" si="10"/>
        <v>PACKET EXPRESS - 33170DIAMANTE 41/2 Kg Adicional</v>
      </c>
      <c r="AV105" s="50" t="s">
        <v>45</v>
      </c>
      <c r="AW105" s="50" t="s">
        <v>54</v>
      </c>
      <c r="AX105" s="51" t="s">
        <v>1621</v>
      </c>
      <c r="AZ105" s="85" t="str">
        <f t="shared" si="11"/>
        <v>PACKET STANDARD  - 33162INFINITE 13.001 a 3.500</v>
      </c>
      <c r="BA105" s="50" t="s">
        <v>47</v>
      </c>
      <c r="BB105" s="50" t="s">
        <v>46</v>
      </c>
      <c r="BC105" s="51" t="s">
        <v>1622</v>
      </c>
      <c r="BE105" s="85" t="str">
        <f t="shared" si="12"/>
        <v>PACKET NOVAS FAIXAS - 33227DIAMANTE 41/2 Kg Adicional</v>
      </c>
      <c r="BF105" s="50" t="s">
        <v>45</v>
      </c>
      <c r="BG105" s="50" t="s">
        <v>54</v>
      </c>
      <c r="BH105" s="51" t="s">
        <v>1623</v>
      </c>
    </row>
    <row r="106" spans="3:69" x14ac:dyDescent="0.25">
      <c r="C106" s="85" t="str">
        <f t="shared" si="7"/>
        <v>EXPORTA FÁCIL EXPRESSO - 45110INFINITE 13.501 a 4.000</v>
      </c>
      <c r="D106" s="50" t="s">
        <v>47</v>
      </c>
      <c r="E106" s="50" t="s">
        <v>48</v>
      </c>
      <c r="F106" s="144" t="s">
        <v>1407</v>
      </c>
      <c r="G106" s="144" t="s">
        <v>1408</v>
      </c>
      <c r="H106" s="144" t="s">
        <v>1409</v>
      </c>
      <c r="I106" s="144" t="s">
        <v>1410</v>
      </c>
      <c r="J106" s="144" t="s">
        <v>1411</v>
      </c>
      <c r="K106" s="144" t="s">
        <v>1412</v>
      </c>
      <c r="L106" s="144" t="s">
        <v>1413</v>
      </c>
      <c r="N106" s="85" t="str">
        <f>'[1]EXP FÁCIL STANDARD'!$A$1&amp;O106&amp;P106</f>
        <v>EXPORTA FÁCIL STANDARD - 45128INFINITE 13.501 a 4.000</v>
      </c>
      <c r="O106" s="50" t="s">
        <v>47</v>
      </c>
      <c r="P106" s="50" t="s">
        <v>48</v>
      </c>
      <c r="Q106" s="147" t="s">
        <v>1414</v>
      </c>
      <c r="R106" s="147" t="s">
        <v>1415</v>
      </c>
      <c r="S106" s="147" t="s">
        <v>1416</v>
      </c>
      <c r="T106" s="147" t="s">
        <v>1417</v>
      </c>
      <c r="U106" s="147" t="s">
        <v>1418</v>
      </c>
      <c r="V106" s="147" t="s">
        <v>1419</v>
      </c>
      <c r="W106" s="147" t="s">
        <v>1420</v>
      </c>
      <c r="AJ106" s="85" t="str">
        <f t="shared" si="9"/>
        <v>DOCUMENTO INTERNACIONAL EXPRESSO - 45012DIAMANTE START 2251 a 500</v>
      </c>
      <c r="AK106" s="50" t="s">
        <v>1233</v>
      </c>
      <c r="AL106" s="50" t="s">
        <v>29</v>
      </c>
      <c r="AM106" s="51">
        <v>184.8</v>
      </c>
      <c r="AN106" s="51">
        <v>206.25</v>
      </c>
      <c r="AO106" s="51">
        <v>243.25</v>
      </c>
      <c r="AP106" s="51">
        <v>255.75</v>
      </c>
      <c r="AQ106" s="51">
        <v>294.10000000000002</v>
      </c>
      <c r="AR106" s="51">
        <v>345.40000000000003</v>
      </c>
      <c r="AS106" s="51">
        <v>442.8</v>
      </c>
      <c r="AU106" s="85" t="str">
        <f t="shared" si="10"/>
        <v>PACKET EXPRESS - 33170 Peso (g)</v>
      </c>
      <c r="AV106" s="43"/>
      <c r="AW106" s="43" t="s">
        <v>12</v>
      </c>
      <c r="AX106" s="49" t="s">
        <v>20</v>
      </c>
      <c r="AZ106" s="85" t="str">
        <f t="shared" si="11"/>
        <v>PACKET STANDARD  - 33162INFINITE 13.501 a 4.000</v>
      </c>
      <c r="BA106" s="50" t="s">
        <v>47</v>
      </c>
      <c r="BB106" s="50" t="s">
        <v>48</v>
      </c>
      <c r="BC106" s="51" t="s">
        <v>1624</v>
      </c>
      <c r="BE106" s="85" t="str">
        <f t="shared" si="12"/>
        <v>PACKET NOVAS FAIXAS - 33227 Peso (g)</v>
      </c>
      <c r="BF106" s="43"/>
      <c r="BG106" s="43" t="s">
        <v>12</v>
      </c>
      <c r="BH106" s="49" t="s">
        <v>20</v>
      </c>
    </row>
    <row r="107" spans="3:69" x14ac:dyDescent="0.25">
      <c r="C107" s="85" t="str">
        <f t="shared" si="7"/>
        <v>EXPORTA FÁCIL EXPRESSO - 45110INFINITE 14.001 a 4.500</v>
      </c>
      <c r="D107" s="50" t="s">
        <v>47</v>
      </c>
      <c r="E107" s="50" t="s">
        <v>50</v>
      </c>
      <c r="F107" s="144" t="s">
        <v>1429</v>
      </c>
      <c r="G107" s="144" t="s">
        <v>1430</v>
      </c>
      <c r="H107" s="144" t="s">
        <v>1431</v>
      </c>
      <c r="I107" s="144" t="s">
        <v>1432</v>
      </c>
      <c r="J107" s="144" t="s">
        <v>1433</v>
      </c>
      <c r="K107" s="144" t="s">
        <v>1434</v>
      </c>
      <c r="L107" s="144" t="s">
        <v>1435</v>
      </c>
      <c r="N107" s="85" t="str">
        <f>'[1]EXP FÁCIL STANDARD'!$A$1&amp;O107&amp;P107</f>
        <v>EXPORTA FÁCIL STANDARD - 45128INFINITE 14.001 a 4.500</v>
      </c>
      <c r="O107" s="50" t="s">
        <v>47</v>
      </c>
      <c r="P107" s="50" t="s">
        <v>50</v>
      </c>
      <c r="Q107" s="147" t="s">
        <v>1436</v>
      </c>
      <c r="R107" s="147" t="s">
        <v>1437</v>
      </c>
      <c r="S107" s="147" t="s">
        <v>1438</v>
      </c>
      <c r="T107" s="147" t="s">
        <v>1439</v>
      </c>
      <c r="U107" s="147" t="s">
        <v>1440</v>
      </c>
      <c r="V107" s="147" t="s">
        <v>1441</v>
      </c>
      <c r="W107" s="147" t="s">
        <v>1442</v>
      </c>
      <c r="AJ107" s="85" t="str">
        <f t="shared" si="9"/>
        <v>DOCUMENTO INTERNACIONAL EXPRESSO - 45012DIAMANTE START 2501 a 1.000</v>
      </c>
      <c r="AK107" s="50" t="s">
        <v>1233</v>
      </c>
      <c r="AL107" s="50" t="s">
        <v>35</v>
      </c>
      <c r="AM107" s="51">
        <v>196.4</v>
      </c>
      <c r="AN107" s="51">
        <v>218.75</v>
      </c>
      <c r="AO107" s="51">
        <v>272.85000000000002</v>
      </c>
      <c r="AP107" s="51">
        <v>285.3</v>
      </c>
      <c r="AQ107" s="51">
        <v>374.85</v>
      </c>
      <c r="AR107" s="51">
        <v>426.20000000000005</v>
      </c>
      <c r="AS107" s="51">
        <v>558.4</v>
      </c>
      <c r="AU107" s="85" t="str">
        <f t="shared" si="10"/>
        <v>PACKET EXPRESS - 33170INFINITE 10 a 300</v>
      </c>
      <c r="AV107" s="50" t="s">
        <v>47</v>
      </c>
      <c r="AW107" s="50" t="s">
        <v>24</v>
      </c>
      <c r="AX107" s="51" t="s">
        <v>1625</v>
      </c>
      <c r="AZ107" s="85" t="str">
        <f t="shared" si="11"/>
        <v>PACKET STANDARD  - 33162INFINITE 14.001 a 4.500</v>
      </c>
      <c r="BA107" s="50" t="s">
        <v>47</v>
      </c>
      <c r="BB107" s="50" t="s">
        <v>50</v>
      </c>
      <c r="BC107" s="51" t="s">
        <v>1626</v>
      </c>
      <c r="BE107" s="85" t="str">
        <f t="shared" si="12"/>
        <v>PACKET NOVAS FAIXAS - 33227INFINITE 10 a 200</v>
      </c>
      <c r="BF107" s="50" t="s">
        <v>47</v>
      </c>
      <c r="BG107" s="50" t="s">
        <v>25</v>
      </c>
      <c r="BH107" s="51" t="s">
        <v>1627</v>
      </c>
    </row>
    <row r="108" spans="3:69" x14ac:dyDescent="0.25">
      <c r="C108" s="85" t="str">
        <f t="shared" si="7"/>
        <v>EXPORTA FÁCIL EXPRESSO - 45110INFINITE 14.501 a 5.000</v>
      </c>
      <c r="D108" s="50" t="s">
        <v>47</v>
      </c>
      <c r="E108" s="50" t="s">
        <v>52</v>
      </c>
      <c r="F108" s="144" t="s">
        <v>1448</v>
      </c>
      <c r="G108" s="144" t="s">
        <v>1449</v>
      </c>
      <c r="H108" s="144" t="s">
        <v>1450</v>
      </c>
      <c r="I108" s="144" t="s">
        <v>1451</v>
      </c>
      <c r="J108" s="144" t="s">
        <v>1452</v>
      </c>
      <c r="K108" s="144" t="s">
        <v>1453</v>
      </c>
      <c r="L108" s="144" t="s">
        <v>1454</v>
      </c>
      <c r="N108" s="85" t="str">
        <f>'[1]EXP FÁCIL STANDARD'!$A$1&amp;O108&amp;P108</f>
        <v>EXPORTA FÁCIL STANDARD - 45128INFINITE 14.501 a 5.000</v>
      </c>
      <c r="O108" s="50" t="s">
        <v>47</v>
      </c>
      <c r="P108" s="50" t="s">
        <v>52</v>
      </c>
      <c r="Q108" s="147" t="s">
        <v>1455</v>
      </c>
      <c r="R108" s="147" t="s">
        <v>1456</v>
      </c>
      <c r="S108" s="147" t="s">
        <v>1457</v>
      </c>
      <c r="T108" s="147" t="s">
        <v>1458</v>
      </c>
      <c r="U108" s="147" t="s">
        <v>1459</v>
      </c>
      <c r="V108" s="147" t="s">
        <v>1460</v>
      </c>
      <c r="W108" s="147" t="s">
        <v>1461</v>
      </c>
      <c r="AJ108" s="85" t="str">
        <f t="shared" si="9"/>
        <v>DOCUMENTO INTERNACIONAL EXPRESSO - 45012DIAMANTE START 21.001 a 1.500</v>
      </c>
      <c r="AK108" s="50" t="s">
        <v>1233</v>
      </c>
      <c r="AL108" s="50" t="s">
        <v>39</v>
      </c>
      <c r="AM108" s="51">
        <v>210.60000000000002</v>
      </c>
      <c r="AN108" s="51">
        <v>232.75</v>
      </c>
      <c r="AO108" s="51">
        <v>305.35000000000002</v>
      </c>
      <c r="AP108" s="51">
        <v>317.85000000000002</v>
      </c>
      <c r="AQ108" s="51">
        <v>459.40000000000003</v>
      </c>
      <c r="AR108" s="51">
        <v>510.85</v>
      </c>
      <c r="AS108" s="51">
        <v>678.30000000000007</v>
      </c>
      <c r="AU108" s="85" t="str">
        <f t="shared" si="10"/>
        <v>PACKET EXPRESS - 33170INFINITE 1301 a 500</v>
      </c>
      <c r="AV108" s="50" t="s">
        <v>47</v>
      </c>
      <c r="AW108" s="50" t="s">
        <v>30</v>
      </c>
      <c r="AX108" s="51" t="s">
        <v>1628</v>
      </c>
      <c r="AZ108" s="85" t="str">
        <f t="shared" si="11"/>
        <v>PACKET STANDARD  - 33162INFINITE 14.501 a 5.000</v>
      </c>
      <c r="BA108" s="50" t="s">
        <v>47</v>
      </c>
      <c r="BB108" s="50" t="s">
        <v>52</v>
      </c>
      <c r="BC108" s="51" t="s">
        <v>1629</v>
      </c>
      <c r="BE108" s="85" t="str">
        <f t="shared" si="12"/>
        <v>PACKET NOVAS FAIXAS - 33227INFINITE 1201 a 500</v>
      </c>
      <c r="BF108" s="50" t="s">
        <v>47</v>
      </c>
      <c r="BG108" s="50" t="s">
        <v>31</v>
      </c>
      <c r="BH108" s="51" t="s">
        <v>1630</v>
      </c>
    </row>
    <row r="109" spans="3:69" x14ac:dyDescent="0.25">
      <c r="C109" s="85" t="str">
        <f t="shared" si="7"/>
        <v>EXPORTA FÁCIL EXPRESSO - 45110INFINITE 11/2 Kg Adicional</v>
      </c>
      <c r="D109" s="50" t="s">
        <v>47</v>
      </c>
      <c r="E109" s="50" t="s">
        <v>54</v>
      </c>
      <c r="F109" s="144" t="s">
        <v>1272</v>
      </c>
      <c r="G109" s="144" t="s">
        <v>1467</v>
      </c>
      <c r="H109" s="144" t="s">
        <v>1468</v>
      </c>
      <c r="I109" s="144" t="s">
        <v>1469</v>
      </c>
      <c r="J109" s="144" t="s">
        <v>1227</v>
      </c>
      <c r="K109" s="144" t="s">
        <v>1470</v>
      </c>
      <c r="L109" s="144" t="s">
        <v>1471</v>
      </c>
      <c r="N109" s="85" t="str">
        <f>'[1]EXP FÁCIL STANDARD'!$A$1&amp;O109&amp;P109</f>
        <v>EXPORTA FÁCIL STANDARD - 45128INFINITE 11/2 Kg Adicional</v>
      </c>
      <c r="O109" s="50" t="s">
        <v>47</v>
      </c>
      <c r="P109" s="50" t="s">
        <v>54</v>
      </c>
      <c r="Q109" s="147" t="s">
        <v>1472</v>
      </c>
      <c r="R109" s="147" t="s">
        <v>1473</v>
      </c>
      <c r="S109" s="147" t="s">
        <v>1474</v>
      </c>
      <c r="T109" s="147" t="s">
        <v>1475</v>
      </c>
      <c r="U109" s="147" t="s">
        <v>1468</v>
      </c>
      <c r="V109" s="147" t="s">
        <v>1476</v>
      </c>
      <c r="W109" s="147" t="s">
        <v>1477</v>
      </c>
      <c r="AJ109" s="85" t="str">
        <f t="shared" si="9"/>
        <v>DOCUMENTO INTERNACIONAL EXPRESSO - 45012DIAMANTE START 21.501 a 2.000</v>
      </c>
      <c r="AK109" s="50" t="s">
        <v>1233</v>
      </c>
      <c r="AL109" s="50" t="s">
        <v>38</v>
      </c>
      <c r="AM109" s="51">
        <v>222.20000000000002</v>
      </c>
      <c r="AN109" s="51">
        <v>245.10000000000002</v>
      </c>
      <c r="AO109" s="51">
        <v>335</v>
      </c>
      <c r="AP109" s="51">
        <v>347.45000000000005</v>
      </c>
      <c r="AQ109" s="51">
        <v>540.20000000000005</v>
      </c>
      <c r="AR109" s="51">
        <v>591.5</v>
      </c>
      <c r="AS109" s="51">
        <v>794</v>
      </c>
      <c r="AU109" s="85" t="str">
        <f t="shared" si="10"/>
        <v>PACKET EXPRESS - 33170INFINITE 1501 a 1000</v>
      </c>
      <c r="AV109" s="50" t="s">
        <v>47</v>
      </c>
      <c r="AW109" s="50" t="s">
        <v>28</v>
      </c>
      <c r="AX109" s="51" t="s">
        <v>1631</v>
      </c>
      <c r="AZ109" s="85" t="str">
        <f t="shared" si="11"/>
        <v>PACKET STANDARD  - 33162INFINITE 11/2 Kg Adicional</v>
      </c>
      <c r="BA109" s="50" t="s">
        <v>47</v>
      </c>
      <c r="BB109" s="50" t="s">
        <v>54</v>
      </c>
      <c r="BC109" s="51" t="s">
        <v>1632</v>
      </c>
      <c r="BE109" s="85" t="str">
        <f t="shared" si="12"/>
        <v>PACKET NOVAS FAIXAS - 33227INFINITE 1501 a 1000</v>
      </c>
      <c r="BF109" s="50" t="s">
        <v>47</v>
      </c>
      <c r="BG109" s="50" t="s">
        <v>28</v>
      </c>
      <c r="BH109" s="51" t="s">
        <v>1633</v>
      </c>
    </row>
    <row r="110" spans="3:69" x14ac:dyDescent="0.25">
      <c r="C110" s="85" t="str">
        <f t="shared" si="7"/>
        <v>EXPORTA FÁCIL EXPRESSO - 45110 Peso (g)</v>
      </c>
      <c r="D110" s="43"/>
      <c r="E110" s="43" t="s">
        <v>12</v>
      </c>
      <c r="F110" s="49" t="s">
        <v>13</v>
      </c>
      <c r="G110" s="49" t="s">
        <v>14</v>
      </c>
      <c r="H110" s="49" t="s">
        <v>15</v>
      </c>
      <c r="I110" s="49" t="s">
        <v>16</v>
      </c>
      <c r="J110" s="49" t="s">
        <v>17</v>
      </c>
      <c r="K110" s="49" t="s">
        <v>18</v>
      </c>
      <c r="L110" s="49" t="s">
        <v>19</v>
      </c>
      <c r="N110" s="85" t="str">
        <f>'[1]EXP FÁCIL STANDARD'!$A$1&amp;O110&amp;P110</f>
        <v>EXPORTA FÁCIL STANDARD - 45128 Peso (g)</v>
      </c>
      <c r="O110" s="43"/>
      <c r="P110" s="43" t="s">
        <v>12</v>
      </c>
      <c r="Q110" s="145" t="s">
        <v>13</v>
      </c>
      <c r="R110" s="145" t="s">
        <v>14</v>
      </c>
      <c r="S110" s="145" t="s">
        <v>15</v>
      </c>
      <c r="T110" s="145" t="s">
        <v>16</v>
      </c>
      <c r="U110" s="145" t="s">
        <v>17</v>
      </c>
      <c r="V110" s="145" t="s">
        <v>18</v>
      </c>
      <c r="W110" s="145" t="s">
        <v>19</v>
      </c>
      <c r="AU110" s="85" t="str">
        <f t="shared" si="10"/>
        <v>PACKET EXPRESS - 33170INFINITE 11001 a 1.500</v>
      </c>
      <c r="AV110" s="50" t="s">
        <v>47</v>
      </c>
      <c r="AW110" s="50" t="s">
        <v>34</v>
      </c>
      <c r="AX110" s="51" t="s">
        <v>1634</v>
      </c>
      <c r="AZ110" s="85" t="str">
        <f t="shared" si="11"/>
        <v>PACKET STANDARD  - 33162 Peso (g)</v>
      </c>
      <c r="BA110" s="43"/>
      <c r="BB110" s="43" t="s">
        <v>12</v>
      </c>
      <c r="BC110" s="49" t="s">
        <v>20</v>
      </c>
      <c r="BE110" s="85" t="str">
        <f t="shared" si="12"/>
        <v>PACKET NOVAS FAIXAS - 33227INFINITE 11001 a 1.500</v>
      </c>
      <c r="BF110" s="50" t="s">
        <v>47</v>
      </c>
      <c r="BG110" s="50" t="s">
        <v>34</v>
      </c>
      <c r="BH110" s="51" t="s">
        <v>1635</v>
      </c>
      <c r="BK110" s="92"/>
      <c r="BL110" s="92"/>
      <c r="BM110" s="93"/>
      <c r="BN110" s="93"/>
      <c r="BO110" s="93"/>
      <c r="BP110" s="93"/>
      <c r="BQ110" s="93"/>
    </row>
    <row r="111" spans="3:69" x14ac:dyDescent="0.25">
      <c r="C111" s="85" t="str">
        <f t="shared" si="7"/>
        <v>EXPORTA FÁCIL EXPRESSO - 45110INFINITE 20 a 500</v>
      </c>
      <c r="D111" s="50" t="s">
        <v>49</v>
      </c>
      <c r="E111" s="50" t="s">
        <v>22</v>
      </c>
      <c r="F111" s="144" t="s">
        <v>1190</v>
      </c>
      <c r="G111" s="144" t="s">
        <v>1191</v>
      </c>
      <c r="H111" s="144" t="s">
        <v>1192</v>
      </c>
      <c r="I111" s="144" t="s">
        <v>1193</v>
      </c>
      <c r="J111" s="144" t="s">
        <v>1194</v>
      </c>
      <c r="K111" s="144" t="s">
        <v>1195</v>
      </c>
      <c r="L111" s="144" t="s">
        <v>1196</v>
      </c>
      <c r="N111" s="85" t="str">
        <f>'[1]EXP FÁCIL STANDARD'!$A$1&amp;O111&amp;P111</f>
        <v>EXPORTA FÁCIL STANDARD - 45128INFINITE 20 a 500</v>
      </c>
      <c r="O111" s="50" t="s">
        <v>49</v>
      </c>
      <c r="P111" s="50" t="s">
        <v>22</v>
      </c>
      <c r="Q111" s="147" t="s">
        <v>1197</v>
      </c>
      <c r="R111" s="147" t="s">
        <v>1198</v>
      </c>
      <c r="S111" s="147" t="s">
        <v>1199</v>
      </c>
      <c r="T111" s="147" t="s">
        <v>1200</v>
      </c>
      <c r="U111" s="147" t="s">
        <v>1201</v>
      </c>
      <c r="V111" s="147" t="s">
        <v>1202</v>
      </c>
      <c r="W111" s="147" t="s">
        <v>1203</v>
      </c>
      <c r="AU111" s="85" t="str">
        <f t="shared" si="10"/>
        <v>PACKET EXPRESS - 33170INFINITE 11.501 a 2.000</v>
      </c>
      <c r="AV111" s="50" t="s">
        <v>47</v>
      </c>
      <c r="AW111" s="50" t="s">
        <v>38</v>
      </c>
      <c r="AX111" s="51" t="s">
        <v>1636</v>
      </c>
      <c r="AZ111" s="85" t="str">
        <f t="shared" si="11"/>
        <v>PACKET STANDARD  - 33162INFINITE 20 a 500</v>
      </c>
      <c r="BA111" s="50" t="s">
        <v>49</v>
      </c>
      <c r="BB111" s="50" t="s">
        <v>22</v>
      </c>
      <c r="BC111" s="51" t="s">
        <v>1637</v>
      </c>
      <c r="BE111" s="85" t="str">
        <f t="shared" si="12"/>
        <v>PACKET NOVAS FAIXAS - 33227INFINITE 11.501 a 2.000</v>
      </c>
      <c r="BF111" s="50" t="s">
        <v>47</v>
      </c>
      <c r="BG111" s="50" t="s">
        <v>38</v>
      </c>
      <c r="BH111" s="51" t="s">
        <v>1638</v>
      </c>
    </row>
    <row r="112" spans="3:69" x14ac:dyDescent="0.25">
      <c r="C112" s="85" t="str">
        <f t="shared" si="7"/>
        <v>EXPORTA FÁCIL EXPRESSO - 45110INFINITE 2501 a 1000</v>
      </c>
      <c r="D112" s="50" t="s">
        <v>49</v>
      </c>
      <c r="E112" s="50" t="s">
        <v>28</v>
      </c>
      <c r="F112" s="144" t="s">
        <v>1234</v>
      </c>
      <c r="G112" s="144" t="s">
        <v>1235</v>
      </c>
      <c r="H112" s="144" t="s">
        <v>1236</v>
      </c>
      <c r="I112" s="144" t="s">
        <v>1237</v>
      </c>
      <c r="J112" s="144" t="s">
        <v>1238</v>
      </c>
      <c r="K112" s="144" t="s">
        <v>1239</v>
      </c>
      <c r="L112" s="144" t="s">
        <v>1240</v>
      </c>
      <c r="N112" s="85" t="str">
        <f>'[1]EXP FÁCIL STANDARD'!$A$1&amp;O112&amp;P112</f>
        <v>EXPORTA FÁCIL STANDARD - 45128INFINITE 2501 a 1000</v>
      </c>
      <c r="O112" s="50" t="s">
        <v>49</v>
      </c>
      <c r="P112" s="50" t="s">
        <v>28</v>
      </c>
      <c r="Q112" s="147" t="s">
        <v>1241</v>
      </c>
      <c r="R112" s="147" t="s">
        <v>1242</v>
      </c>
      <c r="S112" s="147" t="s">
        <v>1243</v>
      </c>
      <c r="T112" s="147" t="s">
        <v>1244</v>
      </c>
      <c r="U112" s="147" t="s">
        <v>1245</v>
      </c>
      <c r="V112" s="147" t="s">
        <v>1246</v>
      </c>
      <c r="W112" s="147" t="s">
        <v>1247</v>
      </c>
      <c r="AU112" s="85" t="str">
        <f t="shared" si="10"/>
        <v>PACKET EXPRESS - 33170INFINITE 12.001 a 2.500</v>
      </c>
      <c r="AV112" s="50" t="s">
        <v>47</v>
      </c>
      <c r="AW112" s="50" t="s">
        <v>42</v>
      </c>
      <c r="AX112" s="51" t="s">
        <v>1639</v>
      </c>
      <c r="AZ112" s="85" t="str">
        <f t="shared" si="11"/>
        <v>PACKET STANDARD  - 33162INFINITE 2501 a 1000</v>
      </c>
      <c r="BA112" s="50" t="s">
        <v>49</v>
      </c>
      <c r="BB112" s="50" t="s">
        <v>28</v>
      </c>
      <c r="BC112" s="51" t="s">
        <v>1640</v>
      </c>
      <c r="BE112" s="85" t="str">
        <f t="shared" si="12"/>
        <v>PACKET NOVAS FAIXAS - 33227INFINITE 12.001 a 2.500</v>
      </c>
      <c r="BF112" s="50" t="s">
        <v>47</v>
      </c>
      <c r="BG112" s="50" t="s">
        <v>42</v>
      </c>
      <c r="BH112" s="51" t="s">
        <v>1641</v>
      </c>
    </row>
    <row r="113" spans="3:69" x14ac:dyDescent="0.25">
      <c r="C113" s="85" t="str">
        <f t="shared" si="7"/>
        <v>EXPORTA FÁCIL EXPRESSO - 45110INFINITE 21001 a 1.500</v>
      </c>
      <c r="D113" s="50" t="s">
        <v>49</v>
      </c>
      <c r="E113" s="50" t="s">
        <v>34</v>
      </c>
      <c r="F113" s="144" t="s">
        <v>1274</v>
      </c>
      <c r="G113" s="144" t="s">
        <v>1275</v>
      </c>
      <c r="H113" s="144" t="s">
        <v>1276</v>
      </c>
      <c r="I113" s="144" t="s">
        <v>1277</v>
      </c>
      <c r="J113" s="144" t="s">
        <v>1278</v>
      </c>
      <c r="K113" s="144" t="s">
        <v>1279</v>
      </c>
      <c r="L113" s="144" t="s">
        <v>1280</v>
      </c>
      <c r="N113" s="85" t="str">
        <f>'[1]EXP FÁCIL STANDARD'!$A$1&amp;O113&amp;P113</f>
        <v>EXPORTA FÁCIL STANDARD - 45128INFINITE 21001 a 1.500</v>
      </c>
      <c r="O113" s="50" t="s">
        <v>49</v>
      </c>
      <c r="P113" s="50" t="s">
        <v>34</v>
      </c>
      <c r="Q113" s="147" t="s">
        <v>1281</v>
      </c>
      <c r="R113" s="147" t="s">
        <v>1282</v>
      </c>
      <c r="S113" s="147" t="s">
        <v>1283</v>
      </c>
      <c r="T113" s="147" t="s">
        <v>1284</v>
      </c>
      <c r="U113" s="147" t="s">
        <v>1285</v>
      </c>
      <c r="V113" s="147" t="s">
        <v>1286</v>
      </c>
      <c r="W113" s="147" t="s">
        <v>1287</v>
      </c>
      <c r="AU113" s="85" t="str">
        <f t="shared" si="10"/>
        <v>PACKET EXPRESS - 33170INFINITE 12.501 a 3.000</v>
      </c>
      <c r="AV113" s="50" t="s">
        <v>47</v>
      </c>
      <c r="AW113" s="50" t="s">
        <v>44</v>
      </c>
      <c r="AX113" s="51" t="s">
        <v>1642</v>
      </c>
      <c r="AZ113" s="85" t="str">
        <f t="shared" si="11"/>
        <v>PACKET STANDARD  - 33162INFINITE 21001 a 1.500</v>
      </c>
      <c r="BA113" s="50" t="s">
        <v>49</v>
      </c>
      <c r="BB113" s="50" t="s">
        <v>34</v>
      </c>
      <c r="BC113" s="51" t="s">
        <v>1643</v>
      </c>
      <c r="BE113" s="85" t="str">
        <f t="shared" si="12"/>
        <v>PACKET NOVAS FAIXAS - 33227INFINITE 12.501 a 3.000</v>
      </c>
      <c r="BF113" s="50" t="s">
        <v>47</v>
      </c>
      <c r="BG113" s="50" t="s">
        <v>44</v>
      </c>
      <c r="BH113" s="51" t="s">
        <v>1561</v>
      </c>
    </row>
    <row r="114" spans="3:69" x14ac:dyDescent="0.25">
      <c r="C114" s="85" t="str">
        <f t="shared" si="7"/>
        <v>EXPORTA FÁCIL EXPRESSO - 45110INFINITE 21.501 a 2.000</v>
      </c>
      <c r="D114" s="50" t="s">
        <v>49</v>
      </c>
      <c r="E114" s="50" t="s">
        <v>38</v>
      </c>
      <c r="F114" s="144" t="s">
        <v>1305</v>
      </c>
      <c r="G114" s="144" t="s">
        <v>1306</v>
      </c>
      <c r="H114" s="144" t="s">
        <v>1307</v>
      </c>
      <c r="I114" s="144" t="s">
        <v>1308</v>
      </c>
      <c r="J114" s="144" t="s">
        <v>1309</v>
      </c>
      <c r="K114" s="144" t="s">
        <v>1310</v>
      </c>
      <c r="L114" s="144" t="s">
        <v>1311</v>
      </c>
      <c r="N114" s="85" t="str">
        <f>'[1]EXP FÁCIL STANDARD'!$A$1&amp;O114&amp;P114</f>
        <v>EXPORTA FÁCIL STANDARD - 45128INFINITE 21.501 a 2.000</v>
      </c>
      <c r="O114" s="50" t="s">
        <v>49</v>
      </c>
      <c r="P114" s="50" t="s">
        <v>38</v>
      </c>
      <c r="Q114" s="147" t="s">
        <v>1312</v>
      </c>
      <c r="R114" s="147" t="s">
        <v>1313</v>
      </c>
      <c r="S114" s="147" t="s">
        <v>1314</v>
      </c>
      <c r="T114" s="147" t="s">
        <v>1315</v>
      </c>
      <c r="U114" s="147" t="s">
        <v>1316</v>
      </c>
      <c r="V114" s="147" t="s">
        <v>1317</v>
      </c>
      <c r="W114" s="147" t="s">
        <v>1318</v>
      </c>
      <c r="AU114" s="85" t="str">
        <f t="shared" si="10"/>
        <v>PACKET EXPRESS - 33170INFINITE 13.001 a 3.500</v>
      </c>
      <c r="AV114" s="50" t="s">
        <v>47</v>
      </c>
      <c r="AW114" s="50" t="s">
        <v>46</v>
      </c>
      <c r="AX114" s="51" t="s">
        <v>1398</v>
      </c>
      <c r="AZ114" s="85" t="str">
        <f t="shared" si="11"/>
        <v>PACKET STANDARD  - 33162INFINITE 21.501 a 2.000</v>
      </c>
      <c r="BA114" s="50" t="s">
        <v>49</v>
      </c>
      <c r="BB114" s="50" t="s">
        <v>38</v>
      </c>
      <c r="BC114" s="51" t="s">
        <v>1644</v>
      </c>
      <c r="BE114" s="85" t="str">
        <f t="shared" si="12"/>
        <v>PACKET NOVAS FAIXAS - 33227INFINITE 13.001 a 3.500</v>
      </c>
      <c r="BF114" s="50" t="s">
        <v>47</v>
      </c>
      <c r="BG114" s="50" t="s">
        <v>46</v>
      </c>
      <c r="BH114" s="51" t="s">
        <v>1645</v>
      </c>
    </row>
    <row r="115" spans="3:69" x14ac:dyDescent="0.25">
      <c r="C115" s="85" t="str">
        <f t="shared" si="7"/>
        <v>EXPORTA FÁCIL EXPRESSO - 45110INFINITE 22.001 a 2.500</v>
      </c>
      <c r="D115" s="50" t="s">
        <v>49</v>
      </c>
      <c r="E115" s="50" t="s">
        <v>42</v>
      </c>
      <c r="F115" s="144" t="s">
        <v>1336</v>
      </c>
      <c r="G115" s="144" t="s">
        <v>1337</v>
      </c>
      <c r="H115" s="144" t="s">
        <v>1338</v>
      </c>
      <c r="I115" s="144" t="s">
        <v>1339</v>
      </c>
      <c r="J115" s="144" t="s">
        <v>1340</v>
      </c>
      <c r="K115" s="144" t="s">
        <v>1341</v>
      </c>
      <c r="L115" s="144" t="s">
        <v>1342</v>
      </c>
      <c r="N115" s="85" t="str">
        <f>'[1]EXP FÁCIL STANDARD'!$A$1&amp;O115&amp;P115</f>
        <v>EXPORTA FÁCIL STANDARD - 45128INFINITE 22.001 a 2.500</v>
      </c>
      <c r="O115" s="50" t="s">
        <v>49</v>
      </c>
      <c r="P115" s="50" t="s">
        <v>42</v>
      </c>
      <c r="Q115" s="147" t="s">
        <v>1343</v>
      </c>
      <c r="R115" s="147" t="s">
        <v>1344</v>
      </c>
      <c r="S115" s="147" t="s">
        <v>1345</v>
      </c>
      <c r="T115" s="147" t="s">
        <v>1346</v>
      </c>
      <c r="U115" s="147" t="s">
        <v>1347</v>
      </c>
      <c r="V115" s="147" t="s">
        <v>1348</v>
      </c>
      <c r="W115" s="147" t="s">
        <v>1349</v>
      </c>
      <c r="AU115" s="85" t="str">
        <f t="shared" si="10"/>
        <v>PACKET EXPRESS - 33170INFINITE 13.501 a 4.000</v>
      </c>
      <c r="AV115" s="50" t="s">
        <v>47</v>
      </c>
      <c r="AW115" s="50" t="s">
        <v>48</v>
      </c>
      <c r="AX115" s="51" t="s">
        <v>1646</v>
      </c>
      <c r="AZ115" s="85" t="str">
        <f t="shared" si="11"/>
        <v>PACKET STANDARD  - 33162INFINITE 22.001 a 2.500</v>
      </c>
      <c r="BA115" s="50" t="s">
        <v>49</v>
      </c>
      <c r="BB115" s="50" t="s">
        <v>42</v>
      </c>
      <c r="BC115" s="51" t="s">
        <v>1328</v>
      </c>
      <c r="BE115" s="85" t="str">
        <f t="shared" si="12"/>
        <v>PACKET NOVAS FAIXAS - 33227INFINITE 13.501 a 4.000</v>
      </c>
      <c r="BF115" s="50" t="s">
        <v>47</v>
      </c>
      <c r="BG115" s="50" t="s">
        <v>48</v>
      </c>
      <c r="BH115" s="51" t="s">
        <v>1647</v>
      </c>
    </row>
    <row r="116" spans="3:69" x14ac:dyDescent="0.25">
      <c r="C116" s="85" t="str">
        <f t="shared" si="7"/>
        <v>EXPORTA FÁCIL EXPRESSO - 45110INFINITE 22.501 a 3.000</v>
      </c>
      <c r="D116" s="50" t="s">
        <v>49</v>
      </c>
      <c r="E116" s="50" t="s">
        <v>44</v>
      </c>
      <c r="F116" s="144" t="s">
        <v>1360</v>
      </c>
      <c r="G116" s="144" t="s">
        <v>1361</v>
      </c>
      <c r="H116" s="144" t="s">
        <v>1362</v>
      </c>
      <c r="I116" s="144" t="s">
        <v>1363</v>
      </c>
      <c r="J116" s="144" t="s">
        <v>1364</v>
      </c>
      <c r="K116" s="144" t="s">
        <v>1365</v>
      </c>
      <c r="L116" s="144" t="s">
        <v>1366</v>
      </c>
      <c r="N116" s="85" t="str">
        <f>'[1]EXP FÁCIL STANDARD'!$A$1&amp;O116&amp;P116</f>
        <v>EXPORTA FÁCIL STANDARD - 45128INFINITE 22.501 a 3.000</v>
      </c>
      <c r="O116" s="50" t="s">
        <v>49</v>
      </c>
      <c r="P116" s="50" t="s">
        <v>44</v>
      </c>
      <c r="Q116" s="147" t="s">
        <v>1367</v>
      </c>
      <c r="R116" s="147" t="s">
        <v>1368</v>
      </c>
      <c r="S116" s="147" t="s">
        <v>1369</v>
      </c>
      <c r="T116" s="147" t="s">
        <v>1370</v>
      </c>
      <c r="U116" s="147" t="s">
        <v>1371</v>
      </c>
      <c r="V116" s="147" t="s">
        <v>1372</v>
      </c>
      <c r="W116" s="147" t="s">
        <v>1373</v>
      </c>
      <c r="AU116" s="85" t="str">
        <f t="shared" si="10"/>
        <v>PACKET EXPRESS - 33170INFINITE 14.001 a 4.500</v>
      </c>
      <c r="AV116" s="50" t="s">
        <v>47</v>
      </c>
      <c r="AW116" s="50" t="s">
        <v>50</v>
      </c>
      <c r="AX116" s="51" t="s">
        <v>1648</v>
      </c>
      <c r="AZ116" s="85" t="str">
        <f t="shared" si="11"/>
        <v>PACKET STANDARD  - 33162INFINITE 22.501 a 3.000</v>
      </c>
      <c r="BA116" s="50" t="s">
        <v>49</v>
      </c>
      <c r="BB116" s="50" t="s">
        <v>44</v>
      </c>
      <c r="BC116" s="51" t="s">
        <v>1649</v>
      </c>
      <c r="BE116" s="85" t="str">
        <f t="shared" si="12"/>
        <v>PACKET NOVAS FAIXAS - 33227INFINITE 14.001 a 4.500</v>
      </c>
      <c r="BF116" s="50" t="s">
        <v>47</v>
      </c>
      <c r="BG116" s="50" t="s">
        <v>50</v>
      </c>
      <c r="BH116" s="51" t="s">
        <v>1650</v>
      </c>
    </row>
    <row r="117" spans="3:69" x14ac:dyDescent="0.25">
      <c r="C117" s="85" t="str">
        <f t="shared" si="7"/>
        <v>EXPORTA FÁCIL EXPRESSO - 45110INFINITE 23.001 a 3.500</v>
      </c>
      <c r="D117" s="50" t="s">
        <v>49</v>
      </c>
      <c r="E117" s="50" t="s">
        <v>46</v>
      </c>
      <c r="F117" s="144" t="s">
        <v>1383</v>
      </c>
      <c r="G117" s="144" t="s">
        <v>1384</v>
      </c>
      <c r="H117" s="144" t="s">
        <v>1385</v>
      </c>
      <c r="I117" s="144" t="s">
        <v>1386</v>
      </c>
      <c r="J117" s="144" t="s">
        <v>1387</v>
      </c>
      <c r="K117" s="144" t="s">
        <v>1388</v>
      </c>
      <c r="L117" s="144" t="s">
        <v>1389</v>
      </c>
      <c r="N117" s="85" t="str">
        <f>'[1]EXP FÁCIL STANDARD'!$A$1&amp;O117&amp;P117</f>
        <v>EXPORTA FÁCIL STANDARD - 45128INFINITE 23.001 a 3.500</v>
      </c>
      <c r="O117" s="50" t="s">
        <v>49</v>
      </c>
      <c r="P117" s="50" t="s">
        <v>46</v>
      </c>
      <c r="Q117" s="147" t="s">
        <v>1390</v>
      </c>
      <c r="R117" s="147" t="s">
        <v>1391</v>
      </c>
      <c r="S117" s="147" t="s">
        <v>1392</v>
      </c>
      <c r="T117" s="147" t="s">
        <v>1393</v>
      </c>
      <c r="U117" s="147" t="s">
        <v>1394</v>
      </c>
      <c r="V117" s="147" t="s">
        <v>1395</v>
      </c>
      <c r="W117" s="147" t="s">
        <v>1396</v>
      </c>
      <c r="AU117" s="85" t="str">
        <f t="shared" si="10"/>
        <v>PACKET EXPRESS - 33170INFINITE 14.501 a 5.000</v>
      </c>
      <c r="AV117" s="50" t="s">
        <v>47</v>
      </c>
      <c r="AW117" s="50" t="s">
        <v>52</v>
      </c>
      <c r="AX117" s="51" t="s">
        <v>1651</v>
      </c>
      <c r="AZ117" s="85" t="str">
        <f t="shared" si="11"/>
        <v>PACKET STANDARD  - 33162INFINITE 23.001 a 3.500</v>
      </c>
      <c r="BA117" s="50" t="s">
        <v>49</v>
      </c>
      <c r="BB117" s="50" t="s">
        <v>46</v>
      </c>
      <c r="BC117" s="51" t="s">
        <v>1652</v>
      </c>
      <c r="BE117" s="85" t="str">
        <f t="shared" si="12"/>
        <v>PACKET NOVAS FAIXAS - 33227INFINITE 14.501 a 5.000</v>
      </c>
      <c r="BF117" s="50" t="s">
        <v>47</v>
      </c>
      <c r="BG117" s="50" t="s">
        <v>52</v>
      </c>
      <c r="BH117" s="51" t="s">
        <v>1653</v>
      </c>
    </row>
    <row r="118" spans="3:69" x14ac:dyDescent="0.25">
      <c r="C118" s="85" t="str">
        <f t="shared" si="7"/>
        <v>EXPORTA FÁCIL EXPRESSO - 45110INFINITE 23.501 a 4.000</v>
      </c>
      <c r="D118" s="50" t="s">
        <v>49</v>
      </c>
      <c r="E118" s="50" t="s">
        <v>48</v>
      </c>
      <c r="F118" s="144" t="s">
        <v>1407</v>
      </c>
      <c r="G118" s="144" t="s">
        <v>1408</v>
      </c>
      <c r="H118" s="144" t="s">
        <v>1409</v>
      </c>
      <c r="I118" s="144" t="s">
        <v>1410</v>
      </c>
      <c r="J118" s="144" t="s">
        <v>1411</v>
      </c>
      <c r="K118" s="144" t="s">
        <v>1412</v>
      </c>
      <c r="L118" s="144" t="s">
        <v>1413</v>
      </c>
      <c r="N118" s="85" t="str">
        <f>'[1]EXP FÁCIL STANDARD'!$A$1&amp;O118&amp;P118</f>
        <v>EXPORTA FÁCIL STANDARD - 45128INFINITE 23.501 a 4.000</v>
      </c>
      <c r="O118" s="50" t="s">
        <v>49</v>
      </c>
      <c r="P118" s="50" t="s">
        <v>48</v>
      </c>
      <c r="Q118" s="147" t="s">
        <v>1414</v>
      </c>
      <c r="R118" s="147" t="s">
        <v>1415</v>
      </c>
      <c r="S118" s="147" t="s">
        <v>1416</v>
      </c>
      <c r="T118" s="147" t="s">
        <v>1417</v>
      </c>
      <c r="U118" s="147" t="s">
        <v>1418</v>
      </c>
      <c r="V118" s="147" t="s">
        <v>1419</v>
      </c>
      <c r="W118" s="147" t="s">
        <v>1420</v>
      </c>
      <c r="AU118" s="85" t="str">
        <f t="shared" si="10"/>
        <v>PACKET EXPRESS - 33170INFINITE 11/2 Kg Adicional</v>
      </c>
      <c r="AV118" s="50" t="s">
        <v>47</v>
      </c>
      <c r="AW118" s="50" t="s">
        <v>54</v>
      </c>
      <c r="AX118" s="51" t="s">
        <v>1654</v>
      </c>
      <c r="AZ118" s="85" t="str">
        <f t="shared" si="11"/>
        <v>PACKET STANDARD  - 33162INFINITE 23.501 a 4.000</v>
      </c>
      <c r="BA118" s="50" t="s">
        <v>49</v>
      </c>
      <c r="BB118" s="50" t="s">
        <v>48</v>
      </c>
      <c r="BC118" s="51" t="s">
        <v>1655</v>
      </c>
      <c r="BE118" s="85" t="str">
        <f t="shared" si="12"/>
        <v>PACKET NOVAS FAIXAS - 33227INFINITE 11/2 Kg Adicional</v>
      </c>
      <c r="BF118" s="50" t="s">
        <v>47</v>
      </c>
      <c r="BG118" s="50" t="s">
        <v>54</v>
      </c>
      <c r="BH118" s="51" t="s">
        <v>1267</v>
      </c>
    </row>
    <row r="119" spans="3:69" x14ac:dyDescent="0.25">
      <c r="C119" s="85" t="str">
        <f t="shared" si="7"/>
        <v>EXPORTA FÁCIL EXPRESSO - 45110INFINITE 24.001 a 4.500</v>
      </c>
      <c r="D119" s="50" t="s">
        <v>49</v>
      </c>
      <c r="E119" s="50" t="s">
        <v>50</v>
      </c>
      <c r="F119" s="144" t="s">
        <v>1429</v>
      </c>
      <c r="G119" s="144" t="s">
        <v>1430</v>
      </c>
      <c r="H119" s="144" t="s">
        <v>1431</v>
      </c>
      <c r="I119" s="144" t="s">
        <v>1432</v>
      </c>
      <c r="J119" s="144" t="s">
        <v>1433</v>
      </c>
      <c r="K119" s="144" t="s">
        <v>1434</v>
      </c>
      <c r="L119" s="144" t="s">
        <v>1435</v>
      </c>
      <c r="N119" s="85" t="str">
        <f>'[1]EXP FÁCIL STANDARD'!$A$1&amp;O119&amp;P119</f>
        <v>EXPORTA FÁCIL STANDARD - 45128INFINITE 24.001 a 4.500</v>
      </c>
      <c r="O119" s="50" t="s">
        <v>49</v>
      </c>
      <c r="P119" s="50" t="s">
        <v>50</v>
      </c>
      <c r="Q119" s="147" t="s">
        <v>1436</v>
      </c>
      <c r="R119" s="147" t="s">
        <v>1437</v>
      </c>
      <c r="S119" s="147" t="s">
        <v>1438</v>
      </c>
      <c r="T119" s="147" t="s">
        <v>1439</v>
      </c>
      <c r="U119" s="147" t="s">
        <v>1440</v>
      </c>
      <c r="V119" s="147" t="s">
        <v>1441</v>
      </c>
      <c r="W119" s="147" t="s">
        <v>1442</v>
      </c>
      <c r="AU119" s="85" t="str">
        <f t="shared" si="10"/>
        <v>PACKET EXPRESS - 33170 Peso (g)</v>
      </c>
      <c r="AV119" s="43"/>
      <c r="AW119" s="43" t="s">
        <v>12</v>
      </c>
      <c r="AX119" s="49" t="s">
        <v>20</v>
      </c>
      <c r="AZ119" s="85" t="str">
        <f t="shared" si="11"/>
        <v>PACKET STANDARD  - 33162INFINITE 24.001 a 4.500</v>
      </c>
      <c r="BA119" s="50" t="s">
        <v>49</v>
      </c>
      <c r="BB119" s="50" t="s">
        <v>50</v>
      </c>
      <c r="BC119" s="51" t="s">
        <v>1656</v>
      </c>
      <c r="BE119" s="85" t="str">
        <f t="shared" si="12"/>
        <v>PACKET NOVAS FAIXAS - 33227 Peso (g)</v>
      </c>
      <c r="BF119" s="43"/>
      <c r="BG119" s="43" t="s">
        <v>12</v>
      </c>
      <c r="BH119" s="49" t="s">
        <v>20</v>
      </c>
    </row>
    <row r="120" spans="3:69" x14ac:dyDescent="0.25">
      <c r="C120" s="85" t="str">
        <f t="shared" si="7"/>
        <v>EXPORTA FÁCIL EXPRESSO - 45110INFINITE 24.501 a 5.000</v>
      </c>
      <c r="D120" s="50" t="s">
        <v>49</v>
      </c>
      <c r="E120" s="50" t="s">
        <v>52</v>
      </c>
      <c r="F120" s="144" t="s">
        <v>1448</v>
      </c>
      <c r="G120" s="144" t="s">
        <v>1449</v>
      </c>
      <c r="H120" s="144" t="s">
        <v>1450</v>
      </c>
      <c r="I120" s="144" t="s">
        <v>1451</v>
      </c>
      <c r="J120" s="144" t="s">
        <v>1452</v>
      </c>
      <c r="K120" s="144" t="s">
        <v>1453</v>
      </c>
      <c r="L120" s="144" t="s">
        <v>1454</v>
      </c>
      <c r="N120" s="85" t="str">
        <f>'[1]EXP FÁCIL STANDARD'!$A$1&amp;O120&amp;P120</f>
        <v>EXPORTA FÁCIL STANDARD - 45128INFINITE 24.501 a 5.000</v>
      </c>
      <c r="O120" s="50" t="s">
        <v>49</v>
      </c>
      <c r="P120" s="50" t="s">
        <v>52</v>
      </c>
      <c r="Q120" s="147" t="s">
        <v>1455</v>
      </c>
      <c r="R120" s="147" t="s">
        <v>1456</v>
      </c>
      <c r="S120" s="147" t="s">
        <v>1457</v>
      </c>
      <c r="T120" s="147" t="s">
        <v>1458</v>
      </c>
      <c r="U120" s="147" t="s">
        <v>1459</v>
      </c>
      <c r="V120" s="147" t="s">
        <v>1460</v>
      </c>
      <c r="W120" s="147" t="s">
        <v>1461</v>
      </c>
      <c r="AU120" s="85" t="str">
        <f t="shared" si="10"/>
        <v>PACKET EXPRESS - 33170INFINITE 20 a 300</v>
      </c>
      <c r="AV120" s="50" t="s">
        <v>49</v>
      </c>
      <c r="AW120" s="50" t="s">
        <v>24</v>
      </c>
      <c r="AX120" s="51" t="s">
        <v>1657</v>
      </c>
      <c r="AZ120" s="85" t="str">
        <f t="shared" si="11"/>
        <v>PACKET STANDARD  - 33162INFINITE 24.501 a 5.000</v>
      </c>
      <c r="BA120" s="50" t="s">
        <v>49</v>
      </c>
      <c r="BB120" s="50" t="s">
        <v>52</v>
      </c>
      <c r="BC120" s="51" t="s">
        <v>1658</v>
      </c>
      <c r="BE120" s="85" t="str">
        <f t="shared" si="12"/>
        <v>PACKET NOVAS FAIXAS - 33227INFINITE 20 a 200</v>
      </c>
      <c r="BF120" s="50" t="s">
        <v>49</v>
      </c>
      <c r="BG120" s="50" t="s">
        <v>25</v>
      </c>
      <c r="BH120" s="51" t="s">
        <v>1659</v>
      </c>
    </row>
    <row r="121" spans="3:69" x14ac:dyDescent="0.25">
      <c r="C121" s="85" t="str">
        <f t="shared" si="7"/>
        <v>EXPORTA FÁCIL EXPRESSO - 45110INFINITE 21/2 Kg Adicional</v>
      </c>
      <c r="D121" s="50" t="s">
        <v>49</v>
      </c>
      <c r="E121" s="50" t="s">
        <v>54</v>
      </c>
      <c r="F121" s="144" t="s">
        <v>1272</v>
      </c>
      <c r="G121" s="144" t="s">
        <v>1467</v>
      </c>
      <c r="H121" s="144" t="s">
        <v>1468</v>
      </c>
      <c r="I121" s="144" t="s">
        <v>1469</v>
      </c>
      <c r="J121" s="144" t="s">
        <v>1227</v>
      </c>
      <c r="K121" s="144" t="s">
        <v>1470</v>
      </c>
      <c r="L121" s="144" t="s">
        <v>1471</v>
      </c>
      <c r="N121" s="85" t="str">
        <f>'[1]EXP FÁCIL STANDARD'!$A$1&amp;O121&amp;P121</f>
        <v>EXPORTA FÁCIL STANDARD - 45128INFINITE 21/2 Kg Adicional</v>
      </c>
      <c r="O121" s="50" t="s">
        <v>49</v>
      </c>
      <c r="P121" s="50" t="s">
        <v>54</v>
      </c>
      <c r="Q121" s="147" t="s">
        <v>1472</v>
      </c>
      <c r="R121" s="147" t="s">
        <v>1473</v>
      </c>
      <c r="S121" s="147" t="s">
        <v>1474</v>
      </c>
      <c r="T121" s="147" t="s">
        <v>1475</v>
      </c>
      <c r="U121" s="147" t="s">
        <v>1468</v>
      </c>
      <c r="V121" s="147" t="s">
        <v>1476</v>
      </c>
      <c r="W121" s="147" t="s">
        <v>1477</v>
      </c>
      <c r="AU121" s="85" t="str">
        <f t="shared" si="10"/>
        <v>PACKET EXPRESS - 33170INFINITE 2301 a 500</v>
      </c>
      <c r="AV121" s="50" t="s">
        <v>49</v>
      </c>
      <c r="AW121" s="50" t="s">
        <v>30</v>
      </c>
      <c r="AX121" s="51" t="s">
        <v>1660</v>
      </c>
      <c r="AZ121" s="85" t="str">
        <f t="shared" si="11"/>
        <v>PACKET STANDARD  - 33162INFINITE 21/2 Kg Adicional</v>
      </c>
      <c r="BA121" s="50" t="s">
        <v>49</v>
      </c>
      <c r="BB121" s="50" t="s">
        <v>54</v>
      </c>
      <c r="BC121" s="51" t="s">
        <v>1661</v>
      </c>
      <c r="BE121" s="85" t="str">
        <f t="shared" si="12"/>
        <v>PACKET NOVAS FAIXAS - 33227INFINITE 2201 a 500</v>
      </c>
      <c r="BF121" s="50" t="s">
        <v>49</v>
      </c>
      <c r="BG121" s="50" t="s">
        <v>31</v>
      </c>
      <c r="BH121" s="51" t="s">
        <v>1662</v>
      </c>
    </row>
    <row r="122" spans="3:69" x14ac:dyDescent="0.25">
      <c r="C122" s="85" t="str">
        <f t="shared" si="7"/>
        <v>EXPORTA FÁCIL EXPRESSO - 45110 Peso (g)</v>
      </c>
      <c r="D122" s="43"/>
      <c r="E122" s="43" t="s">
        <v>12</v>
      </c>
      <c r="F122" s="49" t="s">
        <v>13</v>
      </c>
      <c r="G122" s="49" t="s">
        <v>14</v>
      </c>
      <c r="H122" s="49" t="s">
        <v>15</v>
      </c>
      <c r="I122" s="49" t="s">
        <v>16</v>
      </c>
      <c r="J122" s="49" t="s">
        <v>17</v>
      </c>
      <c r="K122" s="49" t="s">
        <v>18</v>
      </c>
      <c r="L122" s="49" t="s">
        <v>19</v>
      </c>
      <c r="N122" s="85" t="str">
        <f>'[1]EXP FÁCIL STANDARD'!$A$1&amp;O122&amp;P122</f>
        <v>EXPORTA FÁCIL STANDARD - 45128 Peso (g)</v>
      </c>
      <c r="O122" s="43"/>
      <c r="P122" s="43" t="s">
        <v>12</v>
      </c>
      <c r="Q122" s="145" t="s">
        <v>13</v>
      </c>
      <c r="R122" s="145" t="s">
        <v>14</v>
      </c>
      <c r="S122" s="145" t="s">
        <v>15</v>
      </c>
      <c r="T122" s="145" t="s">
        <v>16</v>
      </c>
      <c r="U122" s="145" t="s">
        <v>17</v>
      </c>
      <c r="V122" s="145" t="s">
        <v>18</v>
      </c>
      <c r="W122" s="145" t="s">
        <v>19</v>
      </c>
      <c r="AU122" s="85" t="str">
        <f t="shared" si="10"/>
        <v>PACKET EXPRESS - 33170INFINITE 2501 a 1000</v>
      </c>
      <c r="AV122" s="50" t="s">
        <v>49</v>
      </c>
      <c r="AW122" s="50" t="s">
        <v>28</v>
      </c>
      <c r="AX122" s="51" t="s">
        <v>1663</v>
      </c>
      <c r="AZ122" s="85" t="str">
        <f t="shared" si="11"/>
        <v>PACKET STANDARD  - 33162 Peso (g)</v>
      </c>
      <c r="BA122" s="43"/>
      <c r="BB122" s="43" t="s">
        <v>12</v>
      </c>
      <c r="BC122" s="49" t="s">
        <v>20</v>
      </c>
      <c r="BE122" s="85" t="str">
        <f t="shared" si="12"/>
        <v>PACKET NOVAS FAIXAS - 33227INFINITE 2501 a 1000</v>
      </c>
      <c r="BF122" s="50" t="s">
        <v>49</v>
      </c>
      <c r="BG122" s="50" t="s">
        <v>28</v>
      </c>
      <c r="BH122" s="51" t="s">
        <v>1664</v>
      </c>
      <c r="BK122" s="92"/>
      <c r="BL122" s="92"/>
      <c r="BM122" s="93"/>
      <c r="BN122" s="93"/>
      <c r="BO122" s="93"/>
      <c r="BP122" s="93"/>
      <c r="BQ122" s="93"/>
    </row>
    <row r="123" spans="3:69" x14ac:dyDescent="0.25">
      <c r="C123" s="85" t="str">
        <f t="shared" si="7"/>
        <v>EXPORTA FÁCIL EXPRESSO - 45110INFINITE 30 a 500</v>
      </c>
      <c r="D123" s="50" t="s">
        <v>51</v>
      </c>
      <c r="E123" s="50" t="s">
        <v>22</v>
      </c>
      <c r="F123" s="144" t="s">
        <v>1190</v>
      </c>
      <c r="G123" s="144" t="s">
        <v>1191</v>
      </c>
      <c r="H123" s="144" t="s">
        <v>1192</v>
      </c>
      <c r="I123" s="144" t="s">
        <v>1193</v>
      </c>
      <c r="J123" s="144" t="s">
        <v>1194</v>
      </c>
      <c r="K123" s="144" t="s">
        <v>1195</v>
      </c>
      <c r="L123" s="144" t="s">
        <v>1196</v>
      </c>
      <c r="N123" s="85" t="str">
        <f>'[1]EXP FÁCIL STANDARD'!$A$1&amp;O123&amp;P123</f>
        <v>EXPORTA FÁCIL STANDARD - 45128INFINITE 30 a 500</v>
      </c>
      <c r="O123" s="50" t="s">
        <v>51</v>
      </c>
      <c r="P123" s="50" t="s">
        <v>22</v>
      </c>
      <c r="Q123" s="147" t="s">
        <v>1197</v>
      </c>
      <c r="R123" s="147" t="s">
        <v>1198</v>
      </c>
      <c r="S123" s="147" t="s">
        <v>1199</v>
      </c>
      <c r="T123" s="147" t="s">
        <v>1200</v>
      </c>
      <c r="U123" s="147" t="s">
        <v>1201</v>
      </c>
      <c r="V123" s="147" t="s">
        <v>1202</v>
      </c>
      <c r="W123" s="147" t="s">
        <v>1203</v>
      </c>
      <c r="AU123" s="85" t="str">
        <f t="shared" si="10"/>
        <v>PACKET EXPRESS - 33170INFINITE 21001 a 1.500</v>
      </c>
      <c r="AV123" s="50" t="s">
        <v>49</v>
      </c>
      <c r="AW123" s="50" t="s">
        <v>34</v>
      </c>
      <c r="AX123" s="51" t="s">
        <v>1665</v>
      </c>
      <c r="AZ123" s="85" t="str">
        <f t="shared" si="11"/>
        <v>PACKET STANDARD  - 33162INFINITE 30 a 500</v>
      </c>
      <c r="BA123" s="50" t="s">
        <v>51</v>
      </c>
      <c r="BB123" s="50" t="s">
        <v>22</v>
      </c>
      <c r="BC123" s="51" t="s">
        <v>1666</v>
      </c>
      <c r="BE123" s="85" t="str">
        <f t="shared" si="12"/>
        <v>PACKET NOVAS FAIXAS - 33227INFINITE 21001 a 1.500</v>
      </c>
      <c r="BF123" s="50" t="s">
        <v>49</v>
      </c>
      <c r="BG123" s="50" t="s">
        <v>34</v>
      </c>
      <c r="BH123" s="51" t="s">
        <v>1667</v>
      </c>
    </row>
    <row r="124" spans="3:69" x14ac:dyDescent="0.25">
      <c r="C124" s="85" t="str">
        <f t="shared" si="7"/>
        <v>EXPORTA FÁCIL EXPRESSO - 45110INFINITE 3501 a 1000</v>
      </c>
      <c r="D124" s="50" t="s">
        <v>51</v>
      </c>
      <c r="E124" s="50" t="s">
        <v>28</v>
      </c>
      <c r="F124" s="144" t="s">
        <v>1234</v>
      </c>
      <c r="G124" s="144" t="s">
        <v>1235</v>
      </c>
      <c r="H124" s="144" t="s">
        <v>1236</v>
      </c>
      <c r="I124" s="144" t="s">
        <v>1237</v>
      </c>
      <c r="J124" s="144" t="s">
        <v>1238</v>
      </c>
      <c r="K124" s="144" t="s">
        <v>1239</v>
      </c>
      <c r="L124" s="144" t="s">
        <v>1240</v>
      </c>
      <c r="N124" s="85" t="str">
        <f>'[1]EXP FÁCIL STANDARD'!$A$1&amp;O124&amp;P124</f>
        <v>EXPORTA FÁCIL STANDARD - 45128INFINITE 3501 a 1000</v>
      </c>
      <c r="O124" s="50" t="s">
        <v>51</v>
      </c>
      <c r="P124" s="50" t="s">
        <v>28</v>
      </c>
      <c r="Q124" s="147" t="s">
        <v>1241</v>
      </c>
      <c r="R124" s="147" t="s">
        <v>1242</v>
      </c>
      <c r="S124" s="147" t="s">
        <v>1243</v>
      </c>
      <c r="T124" s="147" t="s">
        <v>1244</v>
      </c>
      <c r="U124" s="147" t="s">
        <v>1245</v>
      </c>
      <c r="V124" s="147" t="s">
        <v>1246</v>
      </c>
      <c r="W124" s="147" t="s">
        <v>1247</v>
      </c>
      <c r="AU124" s="85" t="str">
        <f t="shared" si="10"/>
        <v>PACKET EXPRESS - 33170INFINITE 21.501 a 2.000</v>
      </c>
      <c r="AV124" s="50" t="s">
        <v>49</v>
      </c>
      <c r="AW124" s="50" t="s">
        <v>38</v>
      </c>
      <c r="AX124" s="51" t="s">
        <v>1668</v>
      </c>
      <c r="AZ124" s="85" t="str">
        <f t="shared" si="11"/>
        <v>PACKET STANDARD  - 33162INFINITE 3501 a 1000</v>
      </c>
      <c r="BA124" s="50" t="s">
        <v>51</v>
      </c>
      <c r="BB124" s="50" t="s">
        <v>28</v>
      </c>
      <c r="BC124" s="51" t="s">
        <v>1669</v>
      </c>
      <c r="BE124" s="85" t="str">
        <f t="shared" si="12"/>
        <v>PACKET NOVAS FAIXAS - 33227INFINITE 21.501 a 2.000</v>
      </c>
      <c r="BF124" s="50" t="s">
        <v>49</v>
      </c>
      <c r="BG124" s="50" t="s">
        <v>38</v>
      </c>
      <c r="BH124" s="51" t="s">
        <v>1670</v>
      </c>
    </row>
    <row r="125" spans="3:69" x14ac:dyDescent="0.25">
      <c r="C125" s="85" t="str">
        <f t="shared" si="7"/>
        <v>EXPORTA FÁCIL EXPRESSO - 45110INFINITE 31001 a 1.500</v>
      </c>
      <c r="D125" s="50" t="s">
        <v>51</v>
      </c>
      <c r="E125" s="50" t="s">
        <v>34</v>
      </c>
      <c r="F125" s="144" t="s">
        <v>1274</v>
      </c>
      <c r="G125" s="144" t="s">
        <v>1275</v>
      </c>
      <c r="H125" s="144" t="s">
        <v>1276</v>
      </c>
      <c r="I125" s="144" t="s">
        <v>1277</v>
      </c>
      <c r="J125" s="144" t="s">
        <v>1278</v>
      </c>
      <c r="K125" s="144" t="s">
        <v>1279</v>
      </c>
      <c r="L125" s="144" t="s">
        <v>1280</v>
      </c>
      <c r="N125" s="85" t="str">
        <f>'[1]EXP FÁCIL STANDARD'!$A$1&amp;O125&amp;P125</f>
        <v>EXPORTA FÁCIL STANDARD - 45128INFINITE 31001 a 1.500</v>
      </c>
      <c r="O125" s="50" t="s">
        <v>51</v>
      </c>
      <c r="P125" s="50" t="s">
        <v>34</v>
      </c>
      <c r="Q125" s="147" t="s">
        <v>1281</v>
      </c>
      <c r="R125" s="147" t="s">
        <v>1282</v>
      </c>
      <c r="S125" s="147" t="s">
        <v>1283</v>
      </c>
      <c r="T125" s="147" t="s">
        <v>1284</v>
      </c>
      <c r="U125" s="147" t="s">
        <v>1285</v>
      </c>
      <c r="V125" s="147" t="s">
        <v>1286</v>
      </c>
      <c r="W125" s="147" t="s">
        <v>1287</v>
      </c>
      <c r="AU125" s="85" t="str">
        <f t="shared" si="10"/>
        <v>PACKET EXPRESS - 33170INFINITE 22.001 a 2.500</v>
      </c>
      <c r="AV125" s="50" t="s">
        <v>49</v>
      </c>
      <c r="AW125" s="50" t="s">
        <v>42</v>
      </c>
      <c r="AX125" s="51" t="s">
        <v>1671</v>
      </c>
      <c r="AZ125" s="85" t="str">
        <f t="shared" si="11"/>
        <v>PACKET STANDARD  - 33162INFINITE 31001 a 1.500</v>
      </c>
      <c r="BA125" s="50" t="s">
        <v>51</v>
      </c>
      <c r="BB125" s="50" t="s">
        <v>34</v>
      </c>
      <c r="BC125" s="51" t="s">
        <v>1672</v>
      </c>
      <c r="BE125" s="85" t="str">
        <f t="shared" si="12"/>
        <v>PACKET NOVAS FAIXAS - 33227INFINITE 22.001 a 2.500</v>
      </c>
      <c r="BF125" s="50" t="s">
        <v>49</v>
      </c>
      <c r="BG125" s="50" t="s">
        <v>42</v>
      </c>
      <c r="BH125" s="51" t="s">
        <v>1673</v>
      </c>
    </row>
    <row r="126" spans="3:69" x14ac:dyDescent="0.25">
      <c r="C126" s="85" t="str">
        <f t="shared" si="7"/>
        <v>EXPORTA FÁCIL EXPRESSO - 45110INFINITE 31.501 a 2.000</v>
      </c>
      <c r="D126" s="50" t="s">
        <v>51</v>
      </c>
      <c r="E126" s="50" t="s">
        <v>38</v>
      </c>
      <c r="F126" s="144" t="s">
        <v>1305</v>
      </c>
      <c r="G126" s="144" t="s">
        <v>1306</v>
      </c>
      <c r="H126" s="144" t="s">
        <v>1307</v>
      </c>
      <c r="I126" s="144" t="s">
        <v>1308</v>
      </c>
      <c r="J126" s="144" t="s">
        <v>1309</v>
      </c>
      <c r="K126" s="144" t="s">
        <v>1310</v>
      </c>
      <c r="L126" s="144" t="s">
        <v>1311</v>
      </c>
      <c r="N126" s="85" t="str">
        <f>'[1]EXP FÁCIL STANDARD'!$A$1&amp;O126&amp;P126</f>
        <v>EXPORTA FÁCIL STANDARD - 45128INFINITE 31.501 a 2.000</v>
      </c>
      <c r="O126" s="50" t="s">
        <v>51</v>
      </c>
      <c r="P126" s="50" t="s">
        <v>38</v>
      </c>
      <c r="Q126" s="147" t="s">
        <v>1312</v>
      </c>
      <c r="R126" s="147" t="s">
        <v>1313</v>
      </c>
      <c r="S126" s="147" t="s">
        <v>1314</v>
      </c>
      <c r="T126" s="147" t="s">
        <v>1315</v>
      </c>
      <c r="U126" s="147" t="s">
        <v>1316</v>
      </c>
      <c r="V126" s="147" t="s">
        <v>1317</v>
      </c>
      <c r="W126" s="147" t="s">
        <v>1318</v>
      </c>
      <c r="AU126" s="85" t="str">
        <f t="shared" si="10"/>
        <v>PACKET EXPRESS - 33170INFINITE 22.501 a 3.000</v>
      </c>
      <c r="AV126" s="50" t="s">
        <v>49</v>
      </c>
      <c r="AW126" s="50" t="s">
        <v>44</v>
      </c>
      <c r="AX126" s="51" t="s">
        <v>1674</v>
      </c>
      <c r="AZ126" s="85" t="str">
        <f t="shared" si="11"/>
        <v>PACKET STANDARD  - 33162INFINITE 31.501 a 2.000</v>
      </c>
      <c r="BA126" s="50" t="s">
        <v>51</v>
      </c>
      <c r="BB126" s="50" t="s">
        <v>38</v>
      </c>
      <c r="BC126" s="51" t="s">
        <v>1675</v>
      </c>
      <c r="BE126" s="85" t="str">
        <f t="shared" si="12"/>
        <v>PACKET NOVAS FAIXAS - 33227INFINITE 22.501 a 3.000</v>
      </c>
      <c r="BF126" s="50" t="s">
        <v>49</v>
      </c>
      <c r="BG126" s="50" t="s">
        <v>44</v>
      </c>
      <c r="BH126" s="51" t="s">
        <v>1676</v>
      </c>
    </row>
    <row r="127" spans="3:69" x14ac:dyDescent="0.25">
      <c r="C127" s="85" t="str">
        <f t="shared" si="7"/>
        <v>EXPORTA FÁCIL EXPRESSO - 45110INFINITE 32.001 a 2.500</v>
      </c>
      <c r="D127" s="50" t="s">
        <v>51</v>
      </c>
      <c r="E127" s="50" t="s">
        <v>42</v>
      </c>
      <c r="F127" s="144" t="s">
        <v>1336</v>
      </c>
      <c r="G127" s="144" t="s">
        <v>1337</v>
      </c>
      <c r="H127" s="144" t="s">
        <v>1338</v>
      </c>
      <c r="I127" s="144" t="s">
        <v>1339</v>
      </c>
      <c r="J127" s="144" t="s">
        <v>1340</v>
      </c>
      <c r="K127" s="144" t="s">
        <v>1341</v>
      </c>
      <c r="L127" s="144" t="s">
        <v>1342</v>
      </c>
      <c r="N127" s="85" t="str">
        <f>'[1]EXP FÁCIL STANDARD'!$A$1&amp;O127&amp;P127</f>
        <v>EXPORTA FÁCIL STANDARD - 45128INFINITE 32.001 a 2.500</v>
      </c>
      <c r="O127" s="50" t="s">
        <v>51</v>
      </c>
      <c r="P127" s="50" t="s">
        <v>42</v>
      </c>
      <c r="Q127" s="147" t="s">
        <v>1343</v>
      </c>
      <c r="R127" s="147" t="s">
        <v>1344</v>
      </c>
      <c r="S127" s="147" t="s">
        <v>1345</v>
      </c>
      <c r="T127" s="147" t="s">
        <v>1346</v>
      </c>
      <c r="U127" s="147" t="s">
        <v>1347</v>
      </c>
      <c r="V127" s="147" t="s">
        <v>1348</v>
      </c>
      <c r="W127" s="147" t="s">
        <v>1349</v>
      </c>
      <c r="AU127" s="85" t="str">
        <f t="shared" si="10"/>
        <v>PACKET EXPRESS - 33170INFINITE 23.001 a 3.500</v>
      </c>
      <c r="AV127" s="50" t="s">
        <v>49</v>
      </c>
      <c r="AW127" s="50" t="s">
        <v>46</v>
      </c>
      <c r="AX127" s="51" t="s">
        <v>1677</v>
      </c>
      <c r="AZ127" s="85" t="str">
        <f t="shared" si="11"/>
        <v>PACKET STANDARD  - 33162INFINITE 32.001 a 2.500</v>
      </c>
      <c r="BA127" s="50" t="s">
        <v>51</v>
      </c>
      <c r="BB127" s="50" t="s">
        <v>42</v>
      </c>
      <c r="BC127" s="51" t="s">
        <v>1678</v>
      </c>
      <c r="BE127" s="85" t="str">
        <f t="shared" si="12"/>
        <v>PACKET NOVAS FAIXAS - 33227INFINITE 23.001 a 3.500</v>
      </c>
      <c r="BF127" s="50" t="s">
        <v>49</v>
      </c>
      <c r="BG127" s="50" t="s">
        <v>46</v>
      </c>
      <c r="BH127" s="51" t="s">
        <v>1506</v>
      </c>
    </row>
    <row r="128" spans="3:69" x14ac:dyDescent="0.25">
      <c r="C128" s="85" t="str">
        <f t="shared" si="7"/>
        <v>EXPORTA FÁCIL EXPRESSO - 45110INFINITE 32.501 a 3.000</v>
      </c>
      <c r="D128" s="50" t="s">
        <v>51</v>
      </c>
      <c r="E128" s="50" t="s">
        <v>44</v>
      </c>
      <c r="F128" s="144" t="s">
        <v>1360</v>
      </c>
      <c r="G128" s="144" t="s">
        <v>1361</v>
      </c>
      <c r="H128" s="144" t="s">
        <v>1362</v>
      </c>
      <c r="I128" s="144" t="s">
        <v>1363</v>
      </c>
      <c r="J128" s="144" t="s">
        <v>1364</v>
      </c>
      <c r="K128" s="144" t="s">
        <v>1365</v>
      </c>
      <c r="L128" s="144" t="s">
        <v>1366</v>
      </c>
      <c r="N128" s="85" t="str">
        <f>'[1]EXP FÁCIL STANDARD'!$A$1&amp;O128&amp;P128</f>
        <v>EXPORTA FÁCIL STANDARD - 45128INFINITE 32.501 a 3.000</v>
      </c>
      <c r="O128" s="50" t="s">
        <v>51</v>
      </c>
      <c r="P128" s="50" t="s">
        <v>44</v>
      </c>
      <c r="Q128" s="147" t="s">
        <v>1367</v>
      </c>
      <c r="R128" s="147" t="s">
        <v>1368</v>
      </c>
      <c r="S128" s="147" t="s">
        <v>1369</v>
      </c>
      <c r="T128" s="147" t="s">
        <v>1370</v>
      </c>
      <c r="U128" s="147" t="s">
        <v>1371</v>
      </c>
      <c r="V128" s="147" t="s">
        <v>1372</v>
      </c>
      <c r="W128" s="147" t="s">
        <v>1373</v>
      </c>
      <c r="AU128" s="85" t="str">
        <f t="shared" si="10"/>
        <v>PACKET EXPRESS - 33170INFINITE 23.501 a 4.000</v>
      </c>
      <c r="AV128" s="50" t="s">
        <v>49</v>
      </c>
      <c r="AW128" s="50" t="s">
        <v>48</v>
      </c>
      <c r="AX128" s="51" t="s">
        <v>1679</v>
      </c>
      <c r="AZ128" s="85" t="str">
        <f t="shared" si="11"/>
        <v>PACKET STANDARD  - 33162INFINITE 32.501 a 3.000</v>
      </c>
      <c r="BA128" s="50" t="s">
        <v>51</v>
      </c>
      <c r="BB128" s="50" t="s">
        <v>44</v>
      </c>
      <c r="BC128" s="51" t="s">
        <v>1680</v>
      </c>
      <c r="BE128" s="85" t="str">
        <f t="shared" si="12"/>
        <v>PACKET NOVAS FAIXAS - 33227INFINITE 23.501 a 4.000</v>
      </c>
      <c r="BF128" s="50" t="s">
        <v>49</v>
      </c>
      <c r="BG128" s="50" t="s">
        <v>48</v>
      </c>
      <c r="BH128" s="51" t="s">
        <v>1681</v>
      </c>
    </row>
    <row r="129" spans="3:69" x14ac:dyDescent="0.25">
      <c r="C129" s="85" t="str">
        <f t="shared" si="7"/>
        <v>EXPORTA FÁCIL EXPRESSO - 45110INFINITE 33.001 a 3.500</v>
      </c>
      <c r="D129" s="50" t="s">
        <v>51</v>
      </c>
      <c r="E129" s="50" t="s">
        <v>46</v>
      </c>
      <c r="F129" s="144" t="s">
        <v>1383</v>
      </c>
      <c r="G129" s="144" t="s">
        <v>1384</v>
      </c>
      <c r="H129" s="144" t="s">
        <v>1385</v>
      </c>
      <c r="I129" s="144" t="s">
        <v>1386</v>
      </c>
      <c r="J129" s="144" t="s">
        <v>1387</v>
      </c>
      <c r="K129" s="144" t="s">
        <v>1388</v>
      </c>
      <c r="L129" s="144" t="s">
        <v>1389</v>
      </c>
      <c r="N129" s="85" t="str">
        <f>'[1]EXP FÁCIL STANDARD'!$A$1&amp;O129&amp;P129</f>
        <v>EXPORTA FÁCIL STANDARD - 45128INFINITE 33.001 a 3.500</v>
      </c>
      <c r="O129" s="50" t="s">
        <v>51</v>
      </c>
      <c r="P129" s="50" t="s">
        <v>46</v>
      </c>
      <c r="Q129" s="147" t="s">
        <v>1390</v>
      </c>
      <c r="R129" s="147" t="s">
        <v>1391</v>
      </c>
      <c r="S129" s="147" t="s">
        <v>1392</v>
      </c>
      <c r="T129" s="147" t="s">
        <v>1393</v>
      </c>
      <c r="U129" s="147" t="s">
        <v>1394</v>
      </c>
      <c r="V129" s="147" t="s">
        <v>1395</v>
      </c>
      <c r="W129" s="147" t="s">
        <v>1396</v>
      </c>
      <c r="AU129" s="85" t="str">
        <f t="shared" si="10"/>
        <v>PACKET EXPRESS - 33170INFINITE 24.001 a 4.500</v>
      </c>
      <c r="AV129" s="50" t="s">
        <v>49</v>
      </c>
      <c r="AW129" s="50" t="s">
        <v>50</v>
      </c>
      <c r="AX129" s="51" t="s">
        <v>1682</v>
      </c>
      <c r="AZ129" s="85" t="str">
        <f t="shared" si="11"/>
        <v>PACKET STANDARD  - 33162INFINITE 33.001 a 3.500</v>
      </c>
      <c r="BA129" s="50" t="s">
        <v>51</v>
      </c>
      <c r="BB129" s="50" t="s">
        <v>46</v>
      </c>
      <c r="BC129" s="51" t="s">
        <v>1683</v>
      </c>
      <c r="BE129" s="85" t="str">
        <f t="shared" si="12"/>
        <v>PACKET NOVAS FAIXAS - 33227INFINITE 24.001 a 4.500</v>
      </c>
      <c r="BF129" s="50" t="s">
        <v>49</v>
      </c>
      <c r="BG129" s="50" t="s">
        <v>50</v>
      </c>
      <c r="BH129" s="51" t="s">
        <v>1684</v>
      </c>
    </row>
    <row r="130" spans="3:69" x14ac:dyDescent="0.25">
      <c r="C130" s="85" t="str">
        <f t="shared" si="7"/>
        <v>EXPORTA FÁCIL EXPRESSO - 45110INFINITE 33.501 a 4.000</v>
      </c>
      <c r="D130" s="50" t="s">
        <v>51</v>
      </c>
      <c r="E130" s="50" t="s">
        <v>48</v>
      </c>
      <c r="F130" s="144" t="s">
        <v>1407</v>
      </c>
      <c r="G130" s="144" t="s">
        <v>1408</v>
      </c>
      <c r="H130" s="144" t="s">
        <v>1409</v>
      </c>
      <c r="I130" s="144" t="s">
        <v>1410</v>
      </c>
      <c r="J130" s="144" t="s">
        <v>1411</v>
      </c>
      <c r="K130" s="144" t="s">
        <v>1412</v>
      </c>
      <c r="L130" s="144" t="s">
        <v>1413</v>
      </c>
      <c r="N130" s="85" t="str">
        <f>'[1]EXP FÁCIL STANDARD'!$A$1&amp;O130&amp;P130</f>
        <v>EXPORTA FÁCIL STANDARD - 45128INFINITE 33.501 a 4.000</v>
      </c>
      <c r="O130" s="50" t="s">
        <v>51</v>
      </c>
      <c r="P130" s="50" t="s">
        <v>48</v>
      </c>
      <c r="Q130" s="147" t="s">
        <v>1414</v>
      </c>
      <c r="R130" s="147" t="s">
        <v>1415</v>
      </c>
      <c r="S130" s="147" t="s">
        <v>1416</v>
      </c>
      <c r="T130" s="147" t="s">
        <v>1417</v>
      </c>
      <c r="U130" s="147" t="s">
        <v>1418</v>
      </c>
      <c r="V130" s="147" t="s">
        <v>1419</v>
      </c>
      <c r="W130" s="147" t="s">
        <v>1420</v>
      </c>
      <c r="AU130" s="85" t="str">
        <f t="shared" si="10"/>
        <v>PACKET EXPRESS - 33170INFINITE 24.501 a 5.000</v>
      </c>
      <c r="AV130" s="50" t="s">
        <v>49</v>
      </c>
      <c r="AW130" s="50" t="s">
        <v>52</v>
      </c>
      <c r="AX130" s="51" t="s">
        <v>1685</v>
      </c>
      <c r="AZ130" s="85" t="str">
        <f t="shared" si="11"/>
        <v>PACKET STANDARD  - 33162INFINITE 33.501 a 4.000</v>
      </c>
      <c r="BA130" s="50" t="s">
        <v>51</v>
      </c>
      <c r="BB130" s="50" t="s">
        <v>48</v>
      </c>
      <c r="BC130" s="51" t="s">
        <v>1686</v>
      </c>
      <c r="BE130" s="85" t="str">
        <f t="shared" si="12"/>
        <v>PACKET NOVAS FAIXAS - 33227INFINITE 24.501 a 5.000</v>
      </c>
      <c r="BF130" s="50" t="s">
        <v>49</v>
      </c>
      <c r="BG130" s="50" t="s">
        <v>52</v>
      </c>
      <c r="BH130" s="51" t="s">
        <v>1687</v>
      </c>
    </row>
    <row r="131" spans="3:69" x14ac:dyDescent="0.25">
      <c r="C131" s="85" t="str">
        <f t="shared" si="7"/>
        <v>EXPORTA FÁCIL EXPRESSO - 45110INFINITE 34.001 a 4.500</v>
      </c>
      <c r="D131" s="50" t="s">
        <v>51</v>
      </c>
      <c r="E131" s="50" t="s">
        <v>50</v>
      </c>
      <c r="F131" s="144" t="s">
        <v>1429</v>
      </c>
      <c r="G131" s="144" t="s">
        <v>1430</v>
      </c>
      <c r="H131" s="144" t="s">
        <v>1431</v>
      </c>
      <c r="I131" s="144" t="s">
        <v>1432</v>
      </c>
      <c r="J131" s="144" t="s">
        <v>1433</v>
      </c>
      <c r="K131" s="144" t="s">
        <v>1434</v>
      </c>
      <c r="L131" s="144" t="s">
        <v>1435</v>
      </c>
      <c r="N131" s="85" t="str">
        <f>'[1]EXP FÁCIL STANDARD'!$A$1&amp;O131&amp;P131</f>
        <v>EXPORTA FÁCIL STANDARD - 45128INFINITE 34.001 a 4.500</v>
      </c>
      <c r="O131" s="50" t="s">
        <v>51</v>
      </c>
      <c r="P131" s="50" t="s">
        <v>50</v>
      </c>
      <c r="Q131" s="147" t="s">
        <v>1436</v>
      </c>
      <c r="R131" s="147" t="s">
        <v>1437</v>
      </c>
      <c r="S131" s="147" t="s">
        <v>1438</v>
      </c>
      <c r="T131" s="147" t="s">
        <v>1439</v>
      </c>
      <c r="U131" s="147" t="s">
        <v>1440</v>
      </c>
      <c r="V131" s="147" t="s">
        <v>1441</v>
      </c>
      <c r="W131" s="147" t="s">
        <v>1442</v>
      </c>
      <c r="AU131" s="85" t="str">
        <f t="shared" si="10"/>
        <v>PACKET EXPRESS - 33170INFINITE 21/2 Kg Adicional</v>
      </c>
      <c r="AV131" s="50" t="s">
        <v>49</v>
      </c>
      <c r="AW131" s="50" t="s">
        <v>54</v>
      </c>
      <c r="AX131" s="51" t="s">
        <v>1688</v>
      </c>
      <c r="AZ131" s="85" t="str">
        <f t="shared" si="11"/>
        <v>PACKET STANDARD  - 33162INFINITE 34.001 a 4.500</v>
      </c>
      <c r="BA131" s="50" t="s">
        <v>51</v>
      </c>
      <c r="BB131" s="50" t="s">
        <v>50</v>
      </c>
      <c r="BC131" s="51" t="s">
        <v>1689</v>
      </c>
      <c r="BE131" s="85" t="str">
        <f t="shared" si="12"/>
        <v>PACKET NOVAS FAIXAS - 33227INFINITE 21/2 Kg Adicional</v>
      </c>
      <c r="BF131" s="50" t="s">
        <v>49</v>
      </c>
      <c r="BG131" s="50" t="s">
        <v>54</v>
      </c>
      <c r="BH131" s="51" t="s">
        <v>1690</v>
      </c>
    </row>
    <row r="132" spans="3:69" x14ac:dyDescent="0.25">
      <c r="C132" s="85" t="str">
        <f t="shared" ref="C132:C195" si="13">$C$1&amp;D132&amp;E132</f>
        <v>EXPORTA FÁCIL EXPRESSO - 45110INFINITE 34.501 a 5.000</v>
      </c>
      <c r="D132" s="50" t="s">
        <v>51</v>
      </c>
      <c r="E132" s="50" t="s">
        <v>52</v>
      </c>
      <c r="F132" s="144" t="s">
        <v>1448</v>
      </c>
      <c r="G132" s="144" t="s">
        <v>1449</v>
      </c>
      <c r="H132" s="144" t="s">
        <v>1450</v>
      </c>
      <c r="I132" s="144" t="s">
        <v>1451</v>
      </c>
      <c r="J132" s="144" t="s">
        <v>1452</v>
      </c>
      <c r="K132" s="144" t="s">
        <v>1453</v>
      </c>
      <c r="L132" s="144" t="s">
        <v>1454</v>
      </c>
      <c r="N132" s="85" t="str">
        <f>'[1]EXP FÁCIL STANDARD'!$A$1&amp;O132&amp;P132</f>
        <v>EXPORTA FÁCIL STANDARD - 45128INFINITE 34.501 a 5.000</v>
      </c>
      <c r="O132" s="50" t="s">
        <v>51</v>
      </c>
      <c r="P132" s="50" t="s">
        <v>52</v>
      </c>
      <c r="Q132" s="147" t="s">
        <v>1455</v>
      </c>
      <c r="R132" s="147" t="s">
        <v>1456</v>
      </c>
      <c r="S132" s="147" t="s">
        <v>1457</v>
      </c>
      <c r="T132" s="147" t="s">
        <v>1458</v>
      </c>
      <c r="U132" s="147" t="s">
        <v>1459</v>
      </c>
      <c r="V132" s="147" t="s">
        <v>1460</v>
      </c>
      <c r="W132" s="147" t="s">
        <v>1461</v>
      </c>
      <c r="AU132" s="85" t="str">
        <f t="shared" ref="AU132:AU195" si="14">$AU$1&amp;AV132&amp;AW132</f>
        <v>PACKET EXPRESS - 33170 Peso (g)</v>
      </c>
      <c r="AV132" s="43"/>
      <c r="AW132" s="43" t="s">
        <v>12</v>
      </c>
      <c r="AX132" s="49" t="s">
        <v>20</v>
      </c>
      <c r="AZ132" s="85" t="str">
        <f t="shared" ref="AZ132:AZ195" si="15">$AZ$1&amp;BA132&amp;BB132</f>
        <v>PACKET STANDARD  - 33162INFINITE 34.501 a 5.000</v>
      </c>
      <c r="BA132" s="50" t="s">
        <v>51</v>
      </c>
      <c r="BB132" s="50" t="s">
        <v>52</v>
      </c>
      <c r="BC132" s="51" t="s">
        <v>1691</v>
      </c>
      <c r="BE132" s="85" t="str">
        <f t="shared" ref="BE132:BE195" si="16">$BE$1&amp;BF132&amp;BG132</f>
        <v>PACKET NOVAS FAIXAS - 33227 Peso (g)</v>
      </c>
      <c r="BF132" s="43"/>
      <c r="BG132" s="43" t="s">
        <v>12</v>
      </c>
      <c r="BH132" s="49" t="s">
        <v>20</v>
      </c>
    </row>
    <row r="133" spans="3:69" x14ac:dyDescent="0.25">
      <c r="C133" s="85" t="str">
        <f t="shared" si="13"/>
        <v>EXPORTA FÁCIL EXPRESSO - 45110INFINITE 31/2 Kg Adicional</v>
      </c>
      <c r="D133" s="50" t="s">
        <v>51</v>
      </c>
      <c r="E133" s="50" t="s">
        <v>54</v>
      </c>
      <c r="F133" s="144" t="s">
        <v>1272</v>
      </c>
      <c r="G133" s="144" t="s">
        <v>1467</v>
      </c>
      <c r="H133" s="144" t="s">
        <v>1468</v>
      </c>
      <c r="I133" s="144" t="s">
        <v>1469</v>
      </c>
      <c r="J133" s="144" t="s">
        <v>1227</v>
      </c>
      <c r="K133" s="144" t="s">
        <v>1470</v>
      </c>
      <c r="L133" s="144" t="s">
        <v>1471</v>
      </c>
      <c r="N133" s="85" t="str">
        <f>'[1]EXP FÁCIL STANDARD'!$A$1&amp;O133&amp;P133</f>
        <v>EXPORTA FÁCIL STANDARD - 45128INFINITE 31/2 Kg Adicional</v>
      </c>
      <c r="O133" s="50" t="s">
        <v>51</v>
      </c>
      <c r="P133" s="50" t="s">
        <v>54</v>
      </c>
      <c r="Q133" s="147" t="s">
        <v>1472</v>
      </c>
      <c r="R133" s="147" t="s">
        <v>1473</v>
      </c>
      <c r="S133" s="147" t="s">
        <v>1474</v>
      </c>
      <c r="T133" s="147" t="s">
        <v>1475</v>
      </c>
      <c r="U133" s="147" t="s">
        <v>1468</v>
      </c>
      <c r="V133" s="147" t="s">
        <v>1476</v>
      </c>
      <c r="W133" s="147" t="s">
        <v>1477</v>
      </c>
      <c r="AU133" s="85" t="str">
        <f t="shared" si="14"/>
        <v>PACKET EXPRESS - 33170INFINITE 30 a 300</v>
      </c>
      <c r="AV133" s="50" t="s">
        <v>51</v>
      </c>
      <c r="AW133" s="50" t="s">
        <v>24</v>
      </c>
      <c r="AX133" s="51" t="s">
        <v>1692</v>
      </c>
      <c r="AZ133" s="85" t="str">
        <f t="shared" si="15"/>
        <v>PACKET STANDARD  - 33162INFINITE 31/2 Kg Adicional</v>
      </c>
      <c r="BA133" s="50" t="s">
        <v>51</v>
      </c>
      <c r="BB133" s="50" t="s">
        <v>54</v>
      </c>
      <c r="BC133" s="51" t="s">
        <v>1693</v>
      </c>
      <c r="BE133" s="85" t="str">
        <f t="shared" si="16"/>
        <v>PACKET NOVAS FAIXAS - 33227INFINITE 30 a 200</v>
      </c>
      <c r="BF133" s="50" t="s">
        <v>51</v>
      </c>
      <c r="BG133" s="50" t="s">
        <v>25</v>
      </c>
      <c r="BH133" s="50" t="s">
        <v>1694</v>
      </c>
    </row>
    <row r="134" spans="3:69" x14ac:dyDescent="0.25">
      <c r="C134" s="85" t="str">
        <f t="shared" si="13"/>
        <v>EXPORTA FÁCIL EXPRESSO - 45110 Peso (g)</v>
      </c>
      <c r="D134" s="43"/>
      <c r="E134" s="43" t="s">
        <v>12</v>
      </c>
      <c r="F134" s="49" t="s">
        <v>13</v>
      </c>
      <c r="G134" s="49" t="s">
        <v>14</v>
      </c>
      <c r="H134" s="49" t="s">
        <v>15</v>
      </c>
      <c r="I134" s="49" t="s">
        <v>16</v>
      </c>
      <c r="J134" s="49" t="s">
        <v>17</v>
      </c>
      <c r="K134" s="49" t="s">
        <v>18</v>
      </c>
      <c r="L134" s="49" t="s">
        <v>19</v>
      </c>
      <c r="N134" s="85" t="str">
        <f>'[1]EXP FÁCIL STANDARD'!$A$1&amp;O134&amp;P134</f>
        <v>EXPORTA FÁCIL STANDARD - 45128 Peso (g)</v>
      </c>
      <c r="O134" s="43"/>
      <c r="P134" s="43" t="s">
        <v>12</v>
      </c>
      <c r="Q134" s="145" t="s">
        <v>13</v>
      </c>
      <c r="R134" s="145" t="s">
        <v>14</v>
      </c>
      <c r="S134" s="145" t="s">
        <v>15</v>
      </c>
      <c r="T134" s="145" t="s">
        <v>16</v>
      </c>
      <c r="U134" s="145" t="s">
        <v>17</v>
      </c>
      <c r="V134" s="145" t="s">
        <v>18</v>
      </c>
      <c r="W134" s="145" t="s">
        <v>19</v>
      </c>
      <c r="AU134" s="85" t="str">
        <f t="shared" si="14"/>
        <v>PACKET EXPRESS - 33170INFINITE 3301 a 500</v>
      </c>
      <c r="AV134" s="50" t="s">
        <v>51</v>
      </c>
      <c r="AW134" s="50" t="s">
        <v>30</v>
      </c>
      <c r="AX134" s="51" t="s">
        <v>1695</v>
      </c>
      <c r="AZ134" s="85" t="str">
        <f t="shared" si="15"/>
        <v>PACKET STANDARD  - 33162 Peso (g)</v>
      </c>
      <c r="BA134" s="43"/>
      <c r="BB134" s="43" t="s">
        <v>12</v>
      </c>
      <c r="BC134" s="49" t="s">
        <v>20</v>
      </c>
      <c r="BE134" s="85" t="str">
        <f t="shared" si="16"/>
        <v>PACKET NOVAS FAIXAS - 33227INFINITE 3201 a 500</v>
      </c>
      <c r="BF134" s="50" t="s">
        <v>51</v>
      </c>
      <c r="BG134" s="50" t="s">
        <v>31</v>
      </c>
      <c r="BH134" s="50" t="s">
        <v>1696</v>
      </c>
      <c r="BK134" s="92"/>
      <c r="BL134" s="92"/>
      <c r="BM134" s="93"/>
      <c r="BN134" s="93"/>
      <c r="BO134" s="93"/>
      <c r="BP134" s="93"/>
      <c r="BQ134" s="93"/>
    </row>
    <row r="135" spans="3:69" x14ac:dyDescent="0.25">
      <c r="C135" s="85" t="str">
        <f t="shared" si="13"/>
        <v>EXPORTA FÁCIL EXPRESSO - 45110INFINITE 40 a 500</v>
      </c>
      <c r="D135" s="50" t="s">
        <v>53</v>
      </c>
      <c r="E135" s="50" t="s">
        <v>22</v>
      </c>
      <c r="F135" s="144" t="s">
        <v>1190</v>
      </c>
      <c r="G135" s="144" t="s">
        <v>1191</v>
      </c>
      <c r="H135" s="144" t="s">
        <v>1192</v>
      </c>
      <c r="I135" s="144" t="s">
        <v>1193</v>
      </c>
      <c r="J135" s="144" t="s">
        <v>1194</v>
      </c>
      <c r="K135" s="144" t="s">
        <v>1195</v>
      </c>
      <c r="L135" s="144" t="s">
        <v>1196</v>
      </c>
      <c r="N135" s="85" t="str">
        <f>'[1]EXP FÁCIL STANDARD'!$A$1&amp;O135&amp;P135</f>
        <v>EXPORTA FÁCIL STANDARD - 45128INFINITE 40 a 500</v>
      </c>
      <c r="O135" s="50" t="s">
        <v>53</v>
      </c>
      <c r="P135" s="50" t="s">
        <v>22</v>
      </c>
      <c r="Q135" s="147" t="s">
        <v>1197</v>
      </c>
      <c r="R135" s="147" t="s">
        <v>1198</v>
      </c>
      <c r="S135" s="147" t="s">
        <v>1199</v>
      </c>
      <c r="T135" s="147" t="s">
        <v>1200</v>
      </c>
      <c r="U135" s="147" t="s">
        <v>1201</v>
      </c>
      <c r="V135" s="147" t="s">
        <v>1202</v>
      </c>
      <c r="W135" s="147" t="s">
        <v>1203</v>
      </c>
      <c r="AU135" s="85" t="str">
        <f t="shared" si="14"/>
        <v>PACKET EXPRESS - 33170INFINITE 3501 a 1000</v>
      </c>
      <c r="AV135" s="50" t="s">
        <v>51</v>
      </c>
      <c r="AW135" s="50" t="s">
        <v>28</v>
      </c>
      <c r="AX135" s="51" t="s">
        <v>1697</v>
      </c>
      <c r="AZ135" s="85" t="str">
        <f t="shared" si="15"/>
        <v>PACKET STANDARD  - 33162INFINITE 40 a 500</v>
      </c>
      <c r="BA135" s="50" t="s">
        <v>53</v>
      </c>
      <c r="BB135" s="50" t="s">
        <v>22</v>
      </c>
      <c r="BC135" s="51" t="s">
        <v>1698</v>
      </c>
      <c r="BE135" s="85" t="str">
        <f t="shared" si="16"/>
        <v>PACKET NOVAS FAIXAS - 33227INFINITE 3501 a 1000</v>
      </c>
      <c r="BF135" s="50" t="s">
        <v>51</v>
      </c>
      <c r="BG135" s="50" t="s">
        <v>28</v>
      </c>
      <c r="BH135" s="50" t="s">
        <v>1699</v>
      </c>
    </row>
    <row r="136" spans="3:69" x14ac:dyDescent="0.25">
      <c r="C136" s="85" t="str">
        <f t="shared" si="13"/>
        <v>EXPORTA FÁCIL EXPRESSO - 45110INFINITE 4501 a 1000</v>
      </c>
      <c r="D136" s="50" t="s">
        <v>53</v>
      </c>
      <c r="E136" s="50" t="s">
        <v>28</v>
      </c>
      <c r="F136" s="144" t="s">
        <v>1234</v>
      </c>
      <c r="G136" s="144" t="s">
        <v>1235</v>
      </c>
      <c r="H136" s="144" t="s">
        <v>1236</v>
      </c>
      <c r="I136" s="144" t="s">
        <v>1237</v>
      </c>
      <c r="J136" s="144" t="s">
        <v>1238</v>
      </c>
      <c r="K136" s="144" t="s">
        <v>1239</v>
      </c>
      <c r="L136" s="144" t="s">
        <v>1240</v>
      </c>
      <c r="N136" s="85" t="str">
        <f>'[1]EXP FÁCIL STANDARD'!$A$1&amp;O136&amp;P136</f>
        <v>EXPORTA FÁCIL STANDARD - 45128INFINITE 4501 a 1000</v>
      </c>
      <c r="O136" s="50" t="s">
        <v>53</v>
      </c>
      <c r="P136" s="50" t="s">
        <v>28</v>
      </c>
      <c r="Q136" s="147" t="s">
        <v>1241</v>
      </c>
      <c r="R136" s="147" t="s">
        <v>1242</v>
      </c>
      <c r="S136" s="147" t="s">
        <v>1243</v>
      </c>
      <c r="T136" s="147" t="s">
        <v>1244</v>
      </c>
      <c r="U136" s="147" t="s">
        <v>1245</v>
      </c>
      <c r="V136" s="147" t="s">
        <v>1246</v>
      </c>
      <c r="W136" s="147" t="s">
        <v>1247</v>
      </c>
      <c r="AU136" s="85" t="str">
        <f t="shared" si="14"/>
        <v>PACKET EXPRESS - 33170INFINITE 31001 a 1.500</v>
      </c>
      <c r="AV136" s="50" t="s">
        <v>51</v>
      </c>
      <c r="AW136" s="50" t="s">
        <v>34</v>
      </c>
      <c r="AX136" s="51" t="s">
        <v>1700</v>
      </c>
      <c r="AZ136" s="85" t="str">
        <f t="shared" si="15"/>
        <v>PACKET STANDARD  - 33162INFINITE 4501 a 1000</v>
      </c>
      <c r="BA136" s="50" t="s">
        <v>53</v>
      </c>
      <c r="BB136" s="50" t="s">
        <v>28</v>
      </c>
      <c r="BC136" s="51" t="s">
        <v>1701</v>
      </c>
      <c r="BE136" s="85" t="str">
        <f t="shared" si="16"/>
        <v>PACKET NOVAS FAIXAS - 33227INFINITE 31001 a 1.500</v>
      </c>
      <c r="BF136" s="50" t="s">
        <v>51</v>
      </c>
      <c r="BG136" s="50" t="s">
        <v>34</v>
      </c>
      <c r="BH136" s="50" t="s">
        <v>1702</v>
      </c>
    </row>
    <row r="137" spans="3:69" x14ac:dyDescent="0.25">
      <c r="C137" s="85" t="str">
        <f t="shared" si="13"/>
        <v>EXPORTA FÁCIL EXPRESSO - 45110INFINITE 41001 a 1.500</v>
      </c>
      <c r="D137" s="50" t="s">
        <v>53</v>
      </c>
      <c r="E137" s="50" t="s">
        <v>34</v>
      </c>
      <c r="F137" s="144" t="s">
        <v>1274</v>
      </c>
      <c r="G137" s="144" t="s">
        <v>1275</v>
      </c>
      <c r="H137" s="144" t="s">
        <v>1276</v>
      </c>
      <c r="I137" s="144" t="s">
        <v>1277</v>
      </c>
      <c r="J137" s="144" t="s">
        <v>1278</v>
      </c>
      <c r="K137" s="144" t="s">
        <v>1279</v>
      </c>
      <c r="L137" s="144" t="s">
        <v>1280</v>
      </c>
      <c r="N137" s="85" t="str">
        <f>'[1]EXP FÁCIL STANDARD'!$A$1&amp;O137&amp;P137</f>
        <v>EXPORTA FÁCIL STANDARD - 45128INFINITE 41001 a 1.500</v>
      </c>
      <c r="O137" s="50" t="s">
        <v>53</v>
      </c>
      <c r="P137" s="50" t="s">
        <v>34</v>
      </c>
      <c r="Q137" s="147" t="s">
        <v>1281</v>
      </c>
      <c r="R137" s="147" t="s">
        <v>1282</v>
      </c>
      <c r="S137" s="147" t="s">
        <v>1283</v>
      </c>
      <c r="T137" s="147" t="s">
        <v>1284</v>
      </c>
      <c r="U137" s="147" t="s">
        <v>1285</v>
      </c>
      <c r="V137" s="147" t="s">
        <v>1286</v>
      </c>
      <c r="W137" s="147" t="s">
        <v>1287</v>
      </c>
      <c r="AU137" s="85" t="str">
        <f t="shared" si="14"/>
        <v>PACKET EXPRESS - 33170INFINITE 31.501 a 2.000</v>
      </c>
      <c r="AV137" s="50" t="s">
        <v>51</v>
      </c>
      <c r="AW137" s="50" t="s">
        <v>38</v>
      </c>
      <c r="AX137" s="51" t="s">
        <v>1703</v>
      </c>
      <c r="AZ137" s="85" t="str">
        <f t="shared" si="15"/>
        <v>PACKET STANDARD  - 33162INFINITE 41001 a 1.500</v>
      </c>
      <c r="BA137" s="50" t="s">
        <v>53</v>
      </c>
      <c r="BB137" s="50" t="s">
        <v>34</v>
      </c>
      <c r="BC137" s="51" t="s">
        <v>1704</v>
      </c>
      <c r="BE137" s="85" t="str">
        <f t="shared" si="16"/>
        <v>PACKET NOVAS FAIXAS - 33227INFINITE 31.501 a 2.000</v>
      </c>
      <c r="BF137" s="50" t="s">
        <v>51</v>
      </c>
      <c r="BG137" s="50" t="s">
        <v>38</v>
      </c>
      <c r="BH137" s="50" t="s">
        <v>1705</v>
      </c>
    </row>
    <row r="138" spans="3:69" x14ac:dyDescent="0.25">
      <c r="C138" s="85" t="str">
        <f t="shared" si="13"/>
        <v>EXPORTA FÁCIL EXPRESSO - 45110INFINITE 41.501 a 2.000</v>
      </c>
      <c r="D138" s="50" t="s">
        <v>53</v>
      </c>
      <c r="E138" s="50" t="s">
        <v>38</v>
      </c>
      <c r="F138" s="144" t="s">
        <v>1305</v>
      </c>
      <c r="G138" s="144" t="s">
        <v>1306</v>
      </c>
      <c r="H138" s="144" t="s">
        <v>1307</v>
      </c>
      <c r="I138" s="144" t="s">
        <v>1308</v>
      </c>
      <c r="J138" s="144" t="s">
        <v>1309</v>
      </c>
      <c r="K138" s="144" t="s">
        <v>1310</v>
      </c>
      <c r="L138" s="144" t="s">
        <v>1311</v>
      </c>
      <c r="N138" s="85" t="str">
        <f>'[1]EXP FÁCIL STANDARD'!$A$1&amp;O138&amp;P138</f>
        <v>EXPORTA FÁCIL STANDARD - 45128INFINITE 41.501 a 2.000</v>
      </c>
      <c r="O138" s="50" t="s">
        <v>53</v>
      </c>
      <c r="P138" s="50" t="s">
        <v>38</v>
      </c>
      <c r="Q138" s="147" t="s">
        <v>1312</v>
      </c>
      <c r="R138" s="147" t="s">
        <v>1313</v>
      </c>
      <c r="S138" s="147" t="s">
        <v>1314</v>
      </c>
      <c r="T138" s="147" t="s">
        <v>1315</v>
      </c>
      <c r="U138" s="147" t="s">
        <v>1316</v>
      </c>
      <c r="V138" s="147" t="s">
        <v>1317</v>
      </c>
      <c r="W138" s="147" t="s">
        <v>1318</v>
      </c>
      <c r="AU138" s="85" t="str">
        <f t="shared" si="14"/>
        <v>PACKET EXPRESS - 33170INFINITE 32.001 a 2.500</v>
      </c>
      <c r="AV138" s="50" t="s">
        <v>51</v>
      </c>
      <c r="AW138" s="50" t="s">
        <v>42</v>
      </c>
      <c r="AX138" s="51" t="s">
        <v>1706</v>
      </c>
      <c r="AZ138" s="85" t="str">
        <f t="shared" si="15"/>
        <v>PACKET STANDARD  - 33162INFINITE 41.501 a 2.000</v>
      </c>
      <c r="BA138" s="50" t="s">
        <v>53</v>
      </c>
      <c r="BB138" s="50" t="s">
        <v>38</v>
      </c>
      <c r="BC138" s="51" t="s">
        <v>1707</v>
      </c>
      <c r="BE138" s="85" t="str">
        <f t="shared" si="16"/>
        <v>PACKET NOVAS FAIXAS - 33227INFINITE 32.001 a 2.500</v>
      </c>
      <c r="BF138" s="50" t="s">
        <v>51</v>
      </c>
      <c r="BG138" s="50" t="s">
        <v>42</v>
      </c>
      <c r="BH138" s="50" t="s">
        <v>1708</v>
      </c>
    </row>
    <row r="139" spans="3:69" x14ac:dyDescent="0.25">
      <c r="C139" s="85" t="str">
        <f t="shared" si="13"/>
        <v>EXPORTA FÁCIL EXPRESSO - 45110INFINITE 42.001 a 2.500</v>
      </c>
      <c r="D139" s="50" t="s">
        <v>53</v>
      </c>
      <c r="E139" s="50" t="s">
        <v>42</v>
      </c>
      <c r="F139" s="144" t="s">
        <v>1336</v>
      </c>
      <c r="G139" s="144" t="s">
        <v>1337</v>
      </c>
      <c r="H139" s="144" t="s">
        <v>1338</v>
      </c>
      <c r="I139" s="144" t="s">
        <v>1339</v>
      </c>
      <c r="J139" s="144" t="s">
        <v>1340</v>
      </c>
      <c r="K139" s="144" t="s">
        <v>1341</v>
      </c>
      <c r="L139" s="144" t="s">
        <v>1342</v>
      </c>
      <c r="N139" s="85" t="str">
        <f>'[1]EXP FÁCIL STANDARD'!$A$1&amp;O139&amp;P139</f>
        <v>EXPORTA FÁCIL STANDARD - 45128INFINITE 42.001 a 2.500</v>
      </c>
      <c r="O139" s="50" t="s">
        <v>53</v>
      </c>
      <c r="P139" s="50" t="s">
        <v>42</v>
      </c>
      <c r="Q139" s="147" t="s">
        <v>1343</v>
      </c>
      <c r="R139" s="147" t="s">
        <v>1344</v>
      </c>
      <c r="S139" s="147" t="s">
        <v>1345</v>
      </c>
      <c r="T139" s="147" t="s">
        <v>1346</v>
      </c>
      <c r="U139" s="147" t="s">
        <v>1347</v>
      </c>
      <c r="V139" s="147" t="s">
        <v>1348</v>
      </c>
      <c r="W139" s="147" t="s">
        <v>1349</v>
      </c>
      <c r="AU139" s="85" t="str">
        <f t="shared" si="14"/>
        <v>PACKET EXPRESS - 33170INFINITE 32.501 a 3.000</v>
      </c>
      <c r="AV139" s="50" t="s">
        <v>51</v>
      </c>
      <c r="AW139" s="50" t="s">
        <v>44</v>
      </c>
      <c r="AX139" s="51" t="s">
        <v>1709</v>
      </c>
      <c r="AZ139" s="85" t="str">
        <f t="shared" si="15"/>
        <v>PACKET STANDARD  - 33162INFINITE 42.001 a 2.500</v>
      </c>
      <c r="BA139" s="50" t="s">
        <v>53</v>
      </c>
      <c r="BB139" s="50" t="s">
        <v>42</v>
      </c>
      <c r="BC139" s="51" t="s">
        <v>1710</v>
      </c>
      <c r="BE139" s="85" t="str">
        <f t="shared" si="16"/>
        <v>PACKET NOVAS FAIXAS - 33227INFINITE 32.501 a 3.000</v>
      </c>
      <c r="BF139" s="50" t="s">
        <v>51</v>
      </c>
      <c r="BG139" s="50" t="s">
        <v>44</v>
      </c>
      <c r="BH139" s="50" t="s">
        <v>1711</v>
      </c>
    </row>
    <row r="140" spans="3:69" x14ac:dyDescent="0.25">
      <c r="C140" s="85" t="str">
        <f t="shared" si="13"/>
        <v>EXPORTA FÁCIL EXPRESSO - 45110INFINITE 42.501 a 3.000</v>
      </c>
      <c r="D140" s="50" t="s">
        <v>53</v>
      </c>
      <c r="E140" s="50" t="s">
        <v>44</v>
      </c>
      <c r="F140" s="144" t="s">
        <v>1360</v>
      </c>
      <c r="G140" s="144" t="s">
        <v>1361</v>
      </c>
      <c r="H140" s="144" t="s">
        <v>1362</v>
      </c>
      <c r="I140" s="144" t="s">
        <v>1363</v>
      </c>
      <c r="J140" s="144" t="s">
        <v>1364</v>
      </c>
      <c r="K140" s="144" t="s">
        <v>1365</v>
      </c>
      <c r="L140" s="144" t="s">
        <v>1366</v>
      </c>
      <c r="N140" s="85" t="str">
        <f>'[1]EXP FÁCIL STANDARD'!$A$1&amp;O140&amp;P140</f>
        <v>EXPORTA FÁCIL STANDARD - 45128INFINITE 42.501 a 3.000</v>
      </c>
      <c r="O140" s="50" t="s">
        <v>53</v>
      </c>
      <c r="P140" s="50" t="s">
        <v>44</v>
      </c>
      <c r="Q140" s="147" t="s">
        <v>1367</v>
      </c>
      <c r="R140" s="147" t="s">
        <v>1368</v>
      </c>
      <c r="S140" s="147" t="s">
        <v>1369</v>
      </c>
      <c r="T140" s="147" t="s">
        <v>1370</v>
      </c>
      <c r="U140" s="147" t="s">
        <v>1371</v>
      </c>
      <c r="V140" s="147" t="s">
        <v>1372</v>
      </c>
      <c r="W140" s="147" t="s">
        <v>1373</v>
      </c>
      <c r="AU140" s="85" t="str">
        <f t="shared" si="14"/>
        <v>PACKET EXPRESS - 33170INFINITE 33.001 a 3.500</v>
      </c>
      <c r="AV140" s="50" t="s">
        <v>51</v>
      </c>
      <c r="AW140" s="50" t="s">
        <v>46</v>
      </c>
      <c r="AX140" s="51" t="s">
        <v>1712</v>
      </c>
      <c r="AZ140" s="85" t="str">
        <f t="shared" si="15"/>
        <v>PACKET STANDARD  - 33162INFINITE 42.501 a 3.000</v>
      </c>
      <c r="BA140" s="50" t="s">
        <v>53</v>
      </c>
      <c r="BB140" s="50" t="s">
        <v>44</v>
      </c>
      <c r="BC140" s="51" t="s">
        <v>1713</v>
      </c>
      <c r="BE140" s="85" t="str">
        <f t="shared" si="16"/>
        <v>PACKET NOVAS FAIXAS - 33227INFINITE 33.001 a 3.500</v>
      </c>
      <c r="BF140" s="50" t="s">
        <v>51</v>
      </c>
      <c r="BG140" s="50" t="s">
        <v>46</v>
      </c>
      <c r="BH140" s="50" t="s">
        <v>1714</v>
      </c>
    </row>
    <row r="141" spans="3:69" x14ac:dyDescent="0.25">
      <c r="C141" s="85" t="str">
        <f t="shared" si="13"/>
        <v>EXPORTA FÁCIL EXPRESSO - 45110INFINITE 43.001 a 3.500</v>
      </c>
      <c r="D141" s="50" t="s">
        <v>53</v>
      </c>
      <c r="E141" s="50" t="s">
        <v>46</v>
      </c>
      <c r="F141" s="144" t="s">
        <v>1383</v>
      </c>
      <c r="G141" s="144" t="s">
        <v>1384</v>
      </c>
      <c r="H141" s="144" t="s">
        <v>1385</v>
      </c>
      <c r="I141" s="144" t="s">
        <v>1386</v>
      </c>
      <c r="J141" s="144" t="s">
        <v>1387</v>
      </c>
      <c r="K141" s="144" t="s">
        <v>1388</v>
      </c>
      <c r="L141" s="144" t="s">
        <v>1389</v>
      </c>
      <c r="N141" s="85" t="str">
        <f>'[1]EXP FÁCIL STANDARD'!$A$1&amp;O141&amp;P141</f>
        <v>EXPORTA FÁCIL STANDARD - 45128INFINITE 43.001 a 3.500</v>
      </c>
      <c r="O141" s="50" t="s">
        <v>53</v>
      </c>
      <c r="P141" s="50" t="s">
        <v>46</v>
      </c>
      <c r="Q141" s="147" t="s">
        <v>1390</v>
      </c>
      <c r="R141" s="147" t="s">
        <v>1391</v>
      </c>
      <c r="S141" s="147" t="s">
        <v>1392</v>
      </c>
      <c r="T141" s="147" t="s">
        <v>1393</v>
      </c>
      <c r="U141" s="147" t="s">
        <v>1394</v>
      </c>
      <c r="V141" s="147" t="s">
        <v>1395</v>
      </c>
      <c r="W141" s="147" t="s">
        <v>1396</v>
      </c>
      <c r="AU141" s="85" t="str">
        <f t="shared" si="14"/>
        <v>PACKET EXPRESS - 33170INFINITE 33.501 a 4.000</v>
      </c>
      <c r="AV141" s="50" t="s">
        <v>51</v>
      </c>
      <c r="AW141" s="50" t="s">
        <v>48</v>
      </c>
      <c r="AX141" s="51" t="s">
        <v>1715</v>
      </c>
      <c r="AZ141" s="85" t="str">
        <f t="shared" si="15"/>
        <v>PACKET STANDARD  - 33162INFINITE 43.001 a 3.500</v>
      </c>
      <c r="BA141" s="50" t="s">
        <v>53</v>
      </c>
      <c r="BB141" s="50" t="s">
        <v>46</v>
      </c>
      <c r="BC141" s="51" t="s">
        <v>1716</v>
      </c>
      <c r="BE141" s="85" t="str">
        <f t="shared" si="16"/>
        <v>PACKET NOVAS FAIXAS - 33227INFINITE 33.501 a 4.000</v>
      </c>
      <c r="BF141" s="50" t="s">
        <v>51</v>
      </c>
      <c r="BG141" s="50" t="s">
        <v>48</v>
      </c>
      <c r="BH141" s="50" t="s">
        <v>1717</v>
      </c>
    </row>
    <row r="142" spans="3:69" x14ac:dyDescent="0.25">
      <c r="C142" s="85" t="str">
        <f t="shared" si="13"/>
        <v>EXPORTA FÁCIL EXPRESSO - 45110INFINITE 43.501 a 4.000</v>
      </c>
      <c r="D142" s="50" t="s">
        <v>53</v>
      </c>
      <c r="E142" s="50" t="s">
        <v>48</v>
      </c>
      <c r="F142" s="144" t="s">
        <v>1407</v>
      </c>
      <c r="G142" s="144" t="s">
        <v>1408</v>
      </c>
      <c r="H142" s="144" t="s">
        <v>1409</v>
      </c>
      <c r="I142" s="144" t="s">
        <v>1410</v>
      </c>
      <c r="J142" s="144" t="s">
        <v>1411</v>
      </c>
      <c r="K142" s="144" t="s">
        <v>1412</v>
      </c>
      <c r="L142" s="144" t="s">
        <v>1413</v>
      </c>
      <c r="N142" s="85" t="str">
        <f>'[1]EXP FÁCIL STANDARD'!$A$1&amp;O142&amp;P142</f>
        <v>EXPORTA FÁCIL STANDARD - 45128INFINITE 43.501 a 4.000</v>
      </c>
      <c r="O142" s="50" t="s">
        <v>53</v>
      </c>
      <c r="P142" s="50" t="s">
        <v>48</v>
      </c>
      <c r="Q142" s="147" t="s">
        <v>1414</v>
      </c>
      <c r="R142" s="147" t="s">
        <v>1415</v>
      </c>
      <c r="S142" s="147" t="s">
        <v>1416</v>
      </c>
      <c r="T142" s="147" t="s">
        <v>1417</v>
      </c>
      <c r="U142" s="147" t="s">
        <v>1418</v>
      </c>
      <c r="V142" s="147" t="s">
        <v>1419</v>
      </c>
      <c r="W142" s="147" t="s">
        <v>1420</v>
      </c>
      <c r="AU142" s="85" t="str">
        <f t="shared" si="14"/>
        <v>PACKET EXPRESS - 33170INFINITE 34.001 a 4.500</v>
      </c>
      <c r="AV142" s="50" t="s">
        <v>51</v>
      </c>
      <c r="AW142" s="50" t="s">
        <v>50</v>
      </c>
      <c r="AX142" s="51" t="s">
        <v>1718</v>
      </c>
      <c r="AZ142" s="85" t="str">
        <f t="shared" si="15"/>
        <v>PACKET STANDARD  - 33162INFINITE 43.501 a 4.000</v>
      </c>
      <c r="BA142" s="50" t="s">
        <v>53</v>
      </c>
      <c r="BB142" s="50" t="s">
        <v>48</v>
      </c>
      <c r="BC142" s="51" t="s">
        <v>1719</v>
      </c>
      <c r="BE142" s="85" t="str">
        <f t="shared" si="16"/>
        <v>PACKET NOVAS FAIXAS - 33227INFINITE 34.001 a 4.500</v>
      </c>
      <c r="BF142" s="50" t="s">
        <v>51</v>
      </c>
      <c r="BG142" s="50" t="s">
        <v>50</v>
      </c>
      <c r="BH142" s="50" t="s">
        <v>1720</v>
      </c>
    </row>
    <row r="143" spans="3:69" x14ac:dyDescent="0.25">
      <c r="C143" s="85" t="str">
        <f t="shared" si="13"/>
        <v>EXPORTA FÁCIL EXPRESSO - 45110INFINITE 44.001 a 4.500</v>
      </c>
      <c r="D143" s="50" t="s">
        <v>53</v>
      </c>
      <c r="E143" s="50" t="s">
        <v>50</v>
      </c>
      <c r="F143" s="144" t="s">
        <v>1429</v>
      </c>
      <c r="G143" s="144" t="s">
        <v>1430</v>
      </c>
      <c r="H143" s="144" t="s">
        <v>1431</v>
      </c>
      <c r="I143" s="144" t="s">
        <v>1432</v>
      </c>
      <c r="J143" s="144" t="s">
        <v>1433</v>
      </c>
      <c r="K143" s="144" t="s">
        <v>1434</v>
      </c>
      <c r="L143" s="144" t="s">
        <v>1435</v>
      </c>
      <c r="N143" s="85" t="str">
        <f>'[1]EXP FÁCIL STANDARD'!$A$1&amp;O143&amp;P143</f>
        <v>EXPORTA FÁCIL STANDARD - 45128INFINITE 44.001 a 4.500</v>
      </c>
      <c r="O143" s="50" t="s">
        <v>53</v>
      </c>
      <c r="P143" s="50" t="s">
        <v>50</v>
      </c>
      <c r="Q143" s="147" t="s">
        <v>1436</v>
      </c>
      <c r="R143" s="147" t="s">
        <v>1437</v>
      </c>
      <c r="S143" s="147" t="s">
        <v>1438</v>
      </c>
      <c r="T143" s="147" t="s">
        <v>1439</v>
      </c>
      <c r="U143" s="147" t="s">
        <v>1440</v>
      </c>
      <c r="V143" s="147" t="s">
        <v>1441</v>
      </c>
      <c r="W143" s="147" t="s">
        <v>1442</v>
      </c>
      <c r="AU143" s="85" t="str">
        <f t="shared" si="14"/>
        <v>PACKET EXPRESS - 33170INFINITE 34.501 a 5.000</v>
      </c>
      <c r="AV143" s="50" t="s">
        <v>51</v>
      </c>
      <c r="AW143" s="50" t="s">
        <v>52</v>
      </c>
      <c r="AX143" s="51" t="s">
        <v>1721</v>
      </c>
      <c r="AZ143" s="85" t="str">
        <f t="shared" si="15"/>
        <v>PACKET STANDARD  - 33162INFINITE 44.001 a 4.500</v>
      </c>
      <c r="BA143" s="50" t="s">
        <v>53</v>
      </c>
      <c r="BB143" s="50" t="s">
        <v>50</v>
      </c>
      <c r="BC143" s="51" t="s">
        <v>1399</v>
      </c>
      <c r="BE143" s="85" t="str">
        <f t="shared" si="16"/>
        <v>PACKET NOVAS FAIXAS - 33227INFINITE 34.501 a 5.000</v>
      </c>
      <c r="BF143" s="50" t="s">
        <v>51</v>
      </c>
      <c r="BG143" s="50" t="s">
        <v>52</v>
      </c>
      <c r="BH143" s="50" t="s">
        <v>1722</v>
      </c>
    </row>
    <row r="144" spans="3:69" x14ac:dyDescent="0.25">
      <c r="C144" s="85" t="str">
        <f t="shared" si="13"/>
        <v>EXPORTA FÁCIL EXPRESSO - 45110INFINITE 44.501 a 5.000</v>
      </c>
      <c r="D144" s="50" t="s">
        <v>53</v>
      </c>
      <c r="E144" s="50" t="s">
        <v>52</v>
      </c>
      <c r="F144" s="144" t="s">
        <v>1448</v>
      </c>
      <c r="G144" s="144" t="s">
        <v>1449</v>
      </c>
      <c r="H144" s="144" t="s">
        <v>1450</v>
      </c>
      <c r="I144" s="144" t="s">
        <v>1451</v>
      </c>
      <c r="J144" s="144" t="s">
        <v>1452</v>
      </c>
      <c r="K144" s="144" t="s">
        <v>1453</v>
      </c>
      <c r="L144" s="144" t="s">
        <v>1454</v>
      </c>
      <c r="N144" s="85" t="str">
        <f>'[1]EXP FÁCIL STANDARD'!$A$1&amp;O144&amp;P144</f>
        <v>EXPORTA FÁCIL STANDARD - 45128INFINITE 44.501 a 5.000</v>
      </c>
      <c r="O144" s="50" t="s">
        <v>53</v>
      </c>
      <c r="P144" s="50" t="s">
        <v>52</v>
      </c>
      <c r="Q144" s="147" t="s">
        <v>1455</v>
      </c>
      <c r="R144" s="147" t="s">
        <v>1456</v>
      </c>
      <c r="S144" s="147" t="s">
        <v>1457</v>
      </c>
      <c r="T144" s="147" t="s">
        <v>1458</v>
      </c>
      <c r="U144" s="147" t="s">
        <v>1459</v>
      </c>
      <c r="V144" s="147" t="s">
        <v>1460</v>
      </c>
      <c r="W144" s="147" t="s">
        <v>1461</v>
      </c>
      <c r="AU144" s="85" t="str">
        <f t="shared" si="14"/>
        <v>PACKET EXPRESS - 33170INFINITE 31/2 Kg Adicional</v>
      </c>
      <c r="AV144" s="50" t="s">
        <v>51</v>
      </c>
      <c r="AW144" s="50" t="s">
        <v>54</v>
      </c>
      <c r="AX144" s="51" t="s">
        <v>1723</v>
      </c>
      <c r="AZ144" s="85" t="str">
        <f t="shared" si="15"/>
        <v>PACKET STANDARD  - 33162INFINITE 44.501 a 5.000</v>
      </c>
      <c r="BA144" s="50" t="s">
        <v>53</v>
      </c>
      <c r="BB144" s="50" t="s">
        <v>52</v>
      </c>
      <c r="BC144" s="51" t="s">
        <v>1724</v>
      </c>
      <c r="BE144" s="85" t="str">
        <f t="shared" si="16"/>
        <v>PACKET NOVAS FAIXAS - 33227INFINITE 31/2 Kg Adicional</v>
      </c>
      <c r="BF144" s="50" t="s">
        <v>51</v>
      </c>
      <c r="BG144" s="50" t="s">
        <v>54</v>
      </c>
      <c r="BH144" s="50" t="s">
        <v>1725</v>
      </c>
    </row>
    <row r="145" spans="3:69" x14ac:dyDescent="0.25">
      <c r="C145" s="85" t="str">
        <f t="shared" si="13"/>
        <v>EXPORTA FÁCIL EXPRESSO - 45110INFINITE 41/2 Kg Adicional</v>
      </c>
      <c r="D145" s="50" t="s">
        <v>53</v>
      </c>
      <c r="E145" s="50" t="s">
        <v>54</v>
      </c>
      <c r="F145" s="144" t="s">
        <v>1272</v>
      </c>
      <c r="G145" s="144" t="s">
        <v>1467</v>
      </c>
      <c r="H145" s="144" t="s">
        <v>1468</v>
      </c>
      <c r="I145" s="144" t="s">
        <v>1469</v>
      </c>
      <c r="J145" s="144" t="s">
        <v>1227</v>
      </c>
      <c r="K145" s="144" t="s">
        <v>1470</v>
      </c>
      <c r="L145" s="144" t="s">
        <v>1471</v>
      </c>
      <c r="N145" s="85" t="str">
        <f>'[1]EXP FÁCIL STANDARD'!$A$1&amp;O145&amp;P145</f>
        <v>EXPORTA FÁCIL STANDARD - 45128INFINITE 41/2 Kg Adicional</v>
      </c>
      <c r="O145" s="50" t="s">
        <v>53</v>
      </c>
      <c r="P145" s="50" t="s">
        <v>54</v>
      </c>
      <c r="Q145" s="147" t="s">
        <v>1472</v>
      </c>
      <c r="R145" s="147" t="s">
        <v>1473</v>
      </c>
      <c r="S145" s="147" t="s">
        <v>1474</v>
      </c>
      <c r="T145" s="147" t="s">
        <v>1475</v>
      </c>
      <c r="U145" s="147" t="s">
        <v>1468</v>
      </c>
      <c r="V145" s="147" t="s">
        <v>1476</v>
      </c>
      <c r="W145" s="147" t="s">
        <v>1477</v>
      </c>
      <c r="AU145" s="85" t="str">
        <f t="shared" si="14"/>
        <v>PACKET EXPRESS - 33170 Peso (g)</v>
      </c>
      <c r="AV145" s="43"/>
      <c r="AW145" s="43" t="s">
        <v>12</v>
      </c>
      <c r="AX145" s="49" t="s">
        <v>20</v>
      </c>
      <c r="AZ145" s="85" t="str">
        <f t="shared" si="15"/>
        <v>PACKET STANDARD  - 33162INFINITE 41/2 Kg Adicional</v>
      </c>
      <c r="BA145" s="50" t="s">
        <v>53</v>
      </c>
      <c r="BB145" s="50" t="s">
        <v>54</v>
      </c>
      <c r="BC145" s="51" t="s">
        <v>1726</v>
      </c>
      <c r="BE145" s="85" t="str">
        <f t="shared" si="16"/>
        <v>PACKET NOVAS FAIXAS - 33227 Peso (g)</v>
      </c>
      <c r="BF145" s="43"/>
      <c r="BG145" s="43" t="s">
        <v>12</v>
      </c>
      <c r="BH145" s="49" t="s">
        <v>20</v>
      </c>
    </row>
    <row r="146" spans="3:69" x14ac:dyDescent="0.25">
      <c r="C146" s="85" t="str">
        <f t="shared" si="13"/>
        <v>EXPORTA FÁCIL EXPRESSO - 45110 Peso (g)</v>
      </c>
      <c r="D146" s="43"/>
      <c r="E146" s="43" t="s">
        <v>12</v>
      </c>
      <c r="F146" s="49" t="s">
        <v>13</v>
      </c>
      <c r="G146" s="49" t="s">
        <v>14</v>
      </c>
      <c r="H146" s="49" t="s">
        <v>15</v>
      </c>
      <c r="I146" s="49" t="s">
        <v>16</v>
      </c>
      <c r="J146" s="49" t="s">
        <v>17</v>
      </c>
      <c r="K146" s="49" t="s">
        <v>18</v>
      </c>
      <c r="L146" s="49" t="s">
        <v>19</v>
      </c>
      <c r="N146" s="85" t="str">
        <f>'[1]EXP FÁCIL STANDARD'!$A$1&amp;O146&amp;P146</f>
        <v>EXPORTA FÁCIL STANDARD - 45128 Peso (g)</v>
      </c>
      <c r="O146" s="43"/>
      <c r="P146" s="43" t="s">
        <v>12</v>
      </c>
      <c r="Q146" s="145" t="s">
        <v>13</v>
      </c>
      <c r="R146" s="145" t="s">
        <v>14</v>
      </c>
      <c r="S146" s="145" t="s">
        <v>15</v>
      </c>
      <c r="T146" s="145" t="s">
        <v>16</v>
      </c>
      <c r="U146" s="145" t="s">
        <v>17</v>
      </c>
      <c r="V146" s="145" t="s">
        <v>18</v>
      </c>
      <c r="W146" s="145" t="s">
        <v>19</v>
      </c>
      <c r="AU146" s="85" t="str">
        <f t="shared" si="14"/>
        <v>PACKET EXPRESS - 33170INFINITE 40 a 300</v>
      </c>
      <c r="AV146" s="50" t="s">
        <v>53</v>
      </c>
      <c r="AW146" s="50" t="s">
        <v>24</v>
      </c>
      <c r="AX146" s="51" t="s">
        <v>1727</v>
      </c>
      <c r="AZ146" s="85" t="str">
        <f t="shared" si="15"/>
        <v>PACKET STANDARD  - 33162 Peso (g)</v>
      </c>
      <c r="BA146" s="43"/>
      <c r="BB146" s="43" t="s">
        <v>12</v>
      </c>
      <c r="BC146" s="49" t="s">
        <v>20</v>
      </c>
      <c r="BE146" s="85" t="str">
        <f t="shared" si="16"/>
        <v>PACKET NOVAS FAIXAS - 33227INFINITE 40 a 200</v>
      </c>
      <c r="BF146" s="50" t="s">
        <v>53</v>
      </c>
      <c r="BG146" s="50" t="s">
        <v>25</v>
      </c>
      <c r="BH146" s="51" t="s">
        <v>1728</v>
      </c>
      <c r="BK146" s="92"/>
      <c r="BL146" s="92"/>
      <c r="BM146" s="93"/>
      <c r="BN146" s="93"/>
      <c r="BO146" s="93"/>
      <c r="BP146" s="93"/>
      <c r="BQ146" s="93"/>
    </row>
    <row r="147" spans="3:69" x14ac:dyDescent="0.25">
      <c r="C147" s="85" t="str">
        <f t="shared" si="13"/>
        <v>EXPORTA FÁCIL EXPRESSO - 45110INFINITE 50 a 500</v>
      </c>
      <c r="D147" s="50" t="s">
        <v>55</v>
      </c>
      <c r="E147" s="50" t="s">
        <v>22</v>
      </c>
      <c r="F147" s="144" t="s">
        <v>1190</v>
      </c>
      <c r="G147" s="144" t="s">
        <v>1191</v>
      </c>
      <c r="H147" s="144" t="s">
        <v>1192</v>
      </c>
      <c r="I147" s="144" t="s">
        <v>1193</v>
      </c>
      <c r="J147" s="144" t="s">
        <v>1194</v>
      </c>
      <c r="K147" s="144" t="s">
        <v>1195</v>
      </c>
      <c r="L147" s="144" t="s">
        <v>1196</v>
      </c>
      <c r="N147" s="85" t="str">
        <f>'[1]EXP FÁCIL STANDARD'!$A$1&amp;O147&amp;P147</f>
        <v>EXPORTA FÁCIL STANDARD - 45128INFINITE 50 a 500</v>
      </c>
      <c r="O147" s="50" t="s">
        <v>55</v>
      </c>
      <c r="P147" s="50" t="s">
        <v>22</v>
      </c>
      <c r="Q147" s="147" t="s">
        <v>1197</v>
      </c>
      <c r="R147" s="147" t="s">
        <v>1198</v>
      </c>
      <c r="S147" s="147" t="s">
        <v>1199</v>
      </c>
      <c r="T147" s="147" t="s">
        <v>1200</v>
      </c>
      <c r="U147" s="147" t="s">
        <v>1201</v>
      </c>
      <c r="V147" s="147" t="s">
        <v>1202</v>
      </c>
      <c r="W147" s="147" t="s">
        <v>1203</v>
      </c>
      <c r="AU147" s="85" t="str">
        <f t="shared" si="14"/>
        <v>PACKET EXPRESS - 33170INFINITE 4301 a 500</v>
      </c>
      <c r="AV147" s="50" t="s">
        <v>53</v>
      </c>
      <c r="AW147" s="50" t="s">
        <v>30</v>
      </c>
      <c r="AX147" s="51" t="s">
        <v>1729</v>
      </c>
      <c r="AZ147" s="85" t="str">
        <f t="shared" si="15"/>
        <v>PACKET STANDARD  - 33162INFINITE 50 a 500</v>
      </c>
      <c r="BA147" s="50" t="s">
        <v>55</v>
      </c>
      <c r="BB147" s="50" t="s">
        <v>22</v>
      </c>
      <c r="BC147" s="51" t="s">
        <v>1730</v>
      </c>
      <c r="BE147" s="85" t="str">
        <f t="shared" si="16"/>
        <v>PACKET NOVAS FAIXAS - 33227INFINITE 4201 a 500</v>
      </c>
      <c r="BF147" s="50" t="s">
        <v>53</v>
      </c>
      <c r="BG147" s="50" t="s">
        <v>31</v>
      </c>
      <c r="BH147" s="51" t="s">
        <v>1731</v>
      </c>
    </row>
    <row r="148" spans="3:69" x14ac:dyDescent="0.25">
      <c r="C148" s="85" t="str">
        <f t="shared" si="13"/>
        <v>EXPORTA FÁCIL EXPRESSO - 45110INFINITE 5501 a 1000</v>
      </c>
      <c r="D148" s="50" t="s">
        <v>55</v>
      </c>
      <c r="E148" s="50" t="s">
        <v>28</v>
      </c>
      <c r="F148" s="144" t="s">
        <v>1234</v>
      </c>
      <c r="G148" s="144" t="s">
        <v>1235</v>
      </c>
      <c r="H148" s="144" t="s">
        <v>1236</v>
      </c>
      <c r="I148" s="144" t="s">
        <v>1237</v>
      </c>
      <c r="J148" s="144" t="s">
        <v>1238</v>
      </c>
      <c r="K148" s="144" t="s">
        <v>1239</v>
      </c>
      <c r="L148" s="144" t="s">
        <v>1240</v>
      </c>
      <c r="N148" s="85" t="str">
        <f>'[1]EXP FÁCIL STANDARD'!$A$1&amp;O148&amp;P148</f>
        <v>EXPORTA FÁCIL STANDARD - 45128INFINITE 5501 a 1000</v>
      </c>
      <c r="O148" s="50" t="s">
        <v>55</v>
      </c>
      <c r="P148" s="50" t="s">
        <v>28</v>
      </c>
      <c r="Q148" s="147" t="s">
        <v>1241</v>
      </c>
      <c r="R148" s="147" t="s">
        <v>1242</v>
      </c>
      <c r="S148" s="147" t="s">
        <v>1243</v>
      </c>
      <c r="T148" s="147" t="s">
        <v>1244</v>
      </c>
      <c r="U148" s="147" t="s">
        <v>1245</v>
      </c>
      <c r="V148" s="147" t="s">
        <v>1246</v>
      </c>
      <c r="W148" s="147" t="s">
        <v>1247</v>
      </c>
      <c r="AU148" s="85" t="str">
        <f t="shared" si="14"/>
        <v>PACKET EXPRESS - 33170INFINITE 4501 a 1000</v>
      </c>
      <c r="AV148" s="50" t="s">
        <v>53</v>
      </c>
      <c r="AW148" s="50" t="s">
        <v>28</v>
      </c>
      <c r="AX148" s="51" t="s">
        <v>1732</v>
      </c>
      <c r="AZ148" s="85" t="str">
        <f t="shared" si="15"/>
        <v>PACKET STANDARD  - 33162INFINITE 5501 a 1000</v>
      </c>
      <c r="BA148" s="50" t="s">
        <v>55</v>
      </c>
      <c r="BB148" s="50" t="s">
        <v>28</v>
      </c>
      <c r="BC148" s="51" t="s">
        <v>1733</v>
      </c>
      <c r="BE148" s="85" t="str">
        <f t="shared" si="16"/>
        <v>PACKET NOVAS FAIXAS - 33227INFINITE 4501 a 1000</v>
      </c>
      <c r="BF148" s="50" t="s">
        <v>53</v>
      </c>
      <c r="BG148" s="50" t="s">
        <v>28</v>
      </c>
      <c r="BH148" s="51" t="s">
        <v>1734</v>
      </c>
    </row>
    <row r="149" spans="3:69" x14ac:dyDescent="0.25">
      <c r="C149" s="85" t="str">
        <f t="shared" si="13"/>
        <v>EXPORTA FÁCIL EXPRESSO - 45110INFINITE 51001 a 1.500</v>
      </c>
      <c r="D149" s="50" t="s">
        <v>55</v>
      </c>
      <c r="E149" s="50" t="s">
        <v>34</v>
      </c>
      <c r="F149" s="144" t="s">
        <v>1274</v>
      </c>
      <c r="G149" s="144" t="s">
        <v>1275</v>
      </c>
      <c r="H149" s="144" t="s">
        <v>1276</v>
      </c>
      <c r="I149" s="144" t="s">
        <v>1277</v>
      </c>
      <c r="J149" s="144" t="s">
        <v>1278</v>
      </c>
      <c r="K149" s="144" t="s">
        <v>1279</v>
      </c>
      <c r="L149" s="144" t="s">
        <v>1280</v>
      </c>
      <c r="N149" s="85" t="str">
        <f>'[1]EXP FÁCIL STANDARD'!$A$1&amp;O149&amp;P149</f>
        <v>EXPORTA FÁCIL STANDARD - 45128INFINITE 51001 a 1.500</v>
      </c>
      <c r="O149" s="50" t="s">
        <v>55</v>
      </c>
      <c r="P149" s="50" t="s">
        <v>34</v>
      </c>
      <c r="Q149" s="147" t="s">
        <v>1281</v>
      </c>
      <c r="R149" s="147" t="s">
        <v>1282</v>
      </c>
      <c r="S149" s="147" t="s">
        <v>1283</v>
      </c>
      <c r="T149" s="147" t="s">
        <v>1284</v>
      </c>
      <c r="U149" s="147" t="s">
        <v>1285</v>
      </c>
      <c r="V149" s="147" t="s">
        <v>1286</v>
      </c>
      <c r="W149" s="147" t="s">
        <v>1287</v>
      </c>
      <c r="AU149" s="85" t="str">
        <f t="shared" si="14"/>
        <v>PACKET EXPRESS - 33170INFINITE 41001 a 1.500</v>
      </c>
      <c r="AV149" s="50" t="s">
        <v>53</v>
      </c>
      <c r="AW149" s="50" t="s">
        <v>34</v>
      </c>
      <c r="AX149" s="51" t="s">
        <v>1735</v>
      </c>
      <c r="AZ149" s="85" t="str">
        <f t="shared" si="15"/>
        <v>PACKET STANDARD  - 33162INFINITE 51001 a 1.500</v>
      </c>
      <c r="BA149" s="50" t="s">
        <v>55</v>
      </c>
      <c r="BB149" s="50" t="s">
        <v>34</v>
      </c>
      <c r="BC149" s="51" t="s">
        <v>1736</v>
      </c>
      <c r="BE149" s="85" t="str">
        <f t="shared" si="16"/>
        <v>PACKET NOVAS FAIXAS - 33227INFINITE 41001 a 1.500</v>
      </c>
      <c r="BF149" s="50" t="s">
        <v>53</v>
      </c>
      <c r="BG149" s="50" t="s">
        <v>34</v>
      </c>
      <c r="BH149" s="51" t="s">
        <v>1737</v>
      </c>
    </row>
    <row r="150" spans="3:69" x14ac:dyDescent="0.25">
      <c r="C150" s="85" t="str">
        <f t="shared" si="13"/>
        <v>EXPORTA FÁCIL EXPRESSO - 45110INFINITE 51.501 a 2.000</v>
      </c>
      <c r="D150" s="50" t="s">
        <v>55</v>
      </c>
      <c r="E150" s="50" t="s">
        <v>38</v>
      </c>
      <c r="F150" s="144" t="s">
        <v>1305</v>
      </c>
      <c r="G150" s="144" t="s">
        <v>1306</v>
      </c>
      <c r="H150" s="144" t="s">
        <v>1307</v>
      </c>
      <c r="I150" s="144" t="s">
        <v>1308</v>
      </c>
      <c r="J150" s="144" t="s">
        <v>1309</v>
      </c>
      <c r="K150" s="144" t="s">
        <v>1310</v>
      </c>
      <c r="L150" s="144" t="s">
        <v>1311</v>
      </c>
      <c r="N150" s="85" t="str">
        <f>'[1]EXP FÁCIL STANDARD'!$A$1&amp;O150&amp;P150</f>
        <v>EXPORTA FÁCIL STANDARD - 45128INFINITE 51.501 a 2.000</v>
      </c>
      <c r="O150" s="50" t="s">
        <v>55</v>
      </c>
      <c r="P150" s="50" t="s">
        <v>38</v>
      </c>
      <c r="Q150" s="147" t="s">
        <v>1312</v>
      </c>
      <c r="R150" s="147" t="s">
        <v>1313</v>
      </c>
      <c r="S150" s="147" t="s">
        <v>1314</v>
      </c>
      <c r="T150" s="147" t="s">
        <v>1315</v>
      </c>
      <c r="U150" s="147" t="s">
        <v>1316</v>
      </c>
      <c r="V150" s="147" t="s">
        <v>1317</v>
      </c>
      <c r="W150" s="147" t="s">
        <v>1318</v>
      </c>
      <c r="AU150" s="85" t="str">
        <f t="shared" si="14"/>
        <v>PACKET EXPRESS - 33170INFINITE 41.501 a 2.000</v>
      </c>
      <c r="AV150" s="50" t="s">
        <v>53</v>
      </c>
      <c r="AW150" s="50" t="s">
        <v>38</v>
      </c>
      <c r="AX150" s="51" t="s">
        <v>1738</v>
      </c>
      <c r="AZ150" s="85" t="str">
        <f t="shared" si="15"/>
        <v>PACKET STANDARD  - 33162INFINITE 51.501 a 2.000</v>
      </c>
      <c r="BA150" s="50" t="s">
        <v>55</v>
      </c>
      <c r="BB150" s="50" t="s">
        <v>38</v>
      </c>
      <c r="BC150" s="51" t="s">
        <v>1739</v>
      </c>
      <c r="BE150" s="85" t="str">
        <f t="shared" si="16"/>
        <v>PACKET NOVAS FAIXAS - 33227INFINITE 41.501 a 2.000</v>
      </c>
      <c r="BF150" s="50" t="s">
        <v>53</v>
      </c>
      <c r="BG150" s="50" t="s">
        <v>38</v>
      </c>
      <c r="BH150" s="51" t="s">
        <v>1740</v>
      </c>
    </row>
    <row r="151" spans="3:69" x14ac:dyDescent="0.25">
      <c r="C151" s="85" t="str">
        <f t="shared" si="13"/>
        <v>EXPORTA FÁCIL EXPRESSO - 45110INFINITE 52.001 a 2.500</v>
      </c>
      <c r="D151" s="50" t="s">
        <v>55</v>
      </c>
      <c r="E151" s="50" t="s">
        <v>42</v>
      </c>
      <c r="F151" s="144" t="s">
        <v>1336</v>
      </c>
      <c r="G151" s="144" t="s">
        <v>1337</v>
      </c>
      <c r="H151" s="144" t="s">
        <v>1338</v>
      </c>
      <c r="I151" s="144" t="s">
        <v>1339</v>
      </c>
      <c r="J151" s="144" t="s">
        <v>1340</v>
      </c>
      <c r="K151" s="144" t="s">
        <v>1341</v>
      </c>
      <c r="L151" s="144" t="s">
        <v>1342</v>
      </c>
      <c r="N151" s="85" t="str">
        <f>'[1]EXP FÁCIL STANDARD'!$A$1&amp;O151&amp;P151</f>
        <v>EXPORTA FÁCIL STANDARD - 45128INFINITE 52.001 a 2.500</v>
      </c>
      <c r="O151" s="50" t="s">
        <v>55</v>
      </c>
      <c r="P151" s="50" t="s">
        <v>42</v>
      </c>
      <c r="Q151" s="147" t="s">
        <v>1343</v>
      </c>
      <c r="R151" s="147" t="s">
        <v>1344</v>
      </c>
      <c r="S151" s="147" t="s">
        <v>1345</v>
      </c>
      <c r="T151" s="147" t="s">
        <v>1346</v>
      </c>
      <c r="U151" s="147" t="s">
        <v>1347</v>
      </c>
      <c r="V151" s="147" t="s">
        <v>1348</v>
      </c>
      <c r="W151" s="147" t="s">
        <v>1349</v>
      </c>
      <c r="AU151" s="85" t="str">
        <f t="shared" si="14"/>
        <v>PACKET EXPRESS - 33170INFINITE 42.001 a 2.500</v>
      </c>
      <c r="AV151" s="50" t="s">
        <v>53</v>
      </c>
      <c r="AW151" s="50" t="s">
        <v>42</v>
      </c>
      <c r="AX151" s="51" t="s">
        <v>1741</v>
      </c>
      <c r="AZ151" s="85" t="str">
        <f t="shared" si="15"/>
        <v>PACKET STANDARD  - 33162INFINITE 52.001 a 2.500</v>
      </c>
      <c r="BA151" s="50" t="s">
        <v>55</v>
      </c>
      <c r="BB151" s="50" t="s">
        <v>42</v>
      </c>
      <c r="BC151" s="51" t="s">
        <v>1742</v>
      </c>
      <c r="BE151" s="85" t="str">
        <f t="shared" si="16"/>
        <v>PACKET NOVAS FAIXAS - 33227INFINITE 42.001 a 2.500</v>
      </c>
      <c r="BF151" s="50" t="s">
        <v>53</v>
      </c>
      <c r="BG151" s="50" t="s">
        <v>42</v>
      </c>
      <c r="BH151" s="51" t="s">
        <v>1743</v>
      </c>
    </row>
    <row r="152" spans="3:69" x14ac:dyDescent="0.25">
      <c r="C152" s="85" t="str">
        <f t="shared" si="13"/>
        <v>EXPORTA FÁCIL EXPRESSO - 45110INFINITE 52.501 a 3.000</v>
      </c>
      <c r="D152" s="50" t="s">
        <v>55</v>
      </c>
      <c r="E152" s="50" t="s">
        <v>44</v>
      </c>
      <c r="F152" s="144" t="s">
        <v>1360</v>
      </c>
      <c r="G152" s="144" t="s">
        <v>1361</v>
      </c>
      <c r="H152" s="144" t="s">
        <v>1362</v>
      </c>
      <c r="I152" s="144" t="s">
        <v>1363</v>
      </c>
      <c r="J152" s="144" t="s">
        <v>1364</v>
      </c>
      <c r="K152" s="144" t="s">
        <v>1365</v>
      </c>
      <c r="L152" s="144" t="s">
        <v>1366</v>
      </c>
      <c r="N152" s="85" t="str">
        <f>'[1]EXP FÁCIL STANDARD'!$A$1&amp;O152&amp;P152</f>
        <v>EXPORTA FÁCIL STANDARD - 45128INFINITE 52.501 a 3.000</v>
      </c>
      <c r="O152" s="50" t="s">
        <v>55</v>
      </c>
      <c r="P152" s="50" t="s">
        <v>44</v>
      </c>
      <c r="Q152" s="147" t="s">
        <v>1367</v>
      </c>
      <c r="R152" s="147" t="s">
        <v>1368</v>
      </c>
      <c r="S152" s="147" t="s">
        <v>1369</v>
      </c>
      <c r="T152" s="147" t="s">
        <v>1370</v>
      </c>
      <c r="U152" s="147" t="s">
        <v>1371</v>
      </c>
      <c r="V152" s="147" t="s">
        <v>1372</v>
      </c>
      <c r="W152" s="147" t="s">
        <v>1373</v>
      </c>
      <c r="AU152" s="85" t="str">
        <f t="shared" si="14"/>
        <v>PACKET EXPRESS - 33170INFINITE 42.501 a 3.000</v>
      </c>
      <c r="AV152" s="50" t="s">
        <v>53</v>
      </c>
      <c r="AW152" s="50" t="s">
        <v>44</v>
      </c>
      <c r="AX152" s="51" t="s">
        <v>1744</v>
      </c>
      <c r="AZ152" s="85" t="str">
        <f t="shared" si="15"/>
        <v>PACKET STANDARD  - 33162INFINITE 52.501 a 3.000</v>
      </c>
      <c r="BA152" s="50" t="s">
        <v>55</v>
      </c>
      <c r="BB152" s="50" t="s">
        <v>44</v>
      </c>
      <c r="BC152" s="51" t="s">
        <v>1745</v>
      </c>
      <c r="BE152" s="85" t="str">
        <f t="shared" si="16"/>
        <v>PACKET NOVAS FAIXAS - 33227INFINITE 42.501 a 3.000</v>
      </c>
      <c r="BF152" s="50" t="s">
        <v>53</v>
      </c>
      <c r="BG152" s="50" t="s">
        <v>44</v>
      </c>
      <c r="BH152" s="51" t="s">
        <v>1746</v>
      </c>
    </row>
    <row r="153" spans="3:69" x14ac:dyDescent="0.25">
      <c r="C153" s="85" t="str">
        <f t="shared" si="13"/>
        <v>EXPORTA FÁCIL EXPRESSO - 45110INFINITE 53.001 a 3.500</v>
      </c>
      <c r="D153" s="50" t="s">
        <v>55</v>
      </c>
      <c r="E153" s="50" t="s">
        <v>46</v>
      </c>
      <c r="F153" s="144" t="s">
        <v>1383</v>
      </c>
      <c r="G153" s="144" t="s">
        <v>1384</v>
      </c>
      <c r="H153" s="144" t="s">
        <v>1385</v>
      </c>
      <c r="I153" s="144" t="s">
        <v>1386</v>
      </c>
      <c r="J153" s="144" t="s">
        <v>1387</v>
      </c>
      <c r="K153" s="144" t="s">
        <v>1388</v>
      </c>
      <c r="L153" s="144" t="s">
        <v>1389</v>
      </c>
      <c r="N153" s="85" t="str">
        <f>'[1]EXP FÁCIL STANDARD'!$A$1&amp;O153&amp;P153</f>
        <v>EXPORTA FÁCIL STANDARD - 45128INFINITE 53.001 a 3.500</v>
      </c>
      <c r="O153" s="50" t="s">
        <v>55</v>
      </c>
      <c r="P153" s="50" t="s">
        <v>46</v>
      </c>
      <c r="Q153" s="147" t="s">
        <v>1390</v>
      </c>
      <c r="R153" s="147" t="s">
        <v>1391</v>
      </c>
      <c r="S153" s="147" t="s">
        <v>1392</v>
      </c>
      <c r="T153" s="147" t="s">
        <v>1393</v>
      </c>
      <c r="U153" s="147" t="s">
        <v>1394</v>
      </c>
      <c r="V153" s="147" t="s">
        <v>1395</v>
      </c>
      <c r="W153" s="147" t="s">
        <v>1396</v>
      </c>
      <c r="AU153" s="85" t="str">
        <f t="shared" si="14"/>
        <v>PACKET EXPRESS - 33170INFINITE 43.001 a 3.500</v>
      </c>
      <c r="AV153" s="50" t="s">
        <v>53</v>
      </c>
      <c r="AW153" s="50" t="s">
        <v>46</v>
      </c>
      <c r="AX153" s="51" t="s">
        <v>1747</v>
      </c>
      <c r="AZ153" s="85" t="str">
        <f t="shared" si="15"/>
        <v>PACKET STANDARD  - 33162INFINITE 53.001 a 3.500</v>
      </c>
      <c r="BA153" s="50" t="s">
        <v>55</v>
      </c>
      <c r="BB153" s="50" t="s">
        <v>46</v>
      </c>
      <c r="BC153" s="51" t="s">
        <v>1748</v>
      </c>
      <c r="BE153" s="85" t="str">
        <f t="shared" si="16"/>
        <v>PACKET NOVAS FAIXAS - 33227INFINITE 43.001 a 3.500</v>
      </c>
      <c r="BF153" s="50" t="s">
        <v>53</v>
      </c>
      <c r="BG153" s="50" t="s">
        <v>46</v>
      </c>
      <c r="BH153" s="51" t="s">
        <v>1749</v>
      </c>
    </row>
    <row r="154" spans="3:69" x14ac:dyDescent="0.25">
      <c r="C154" s="85" t="str">
        <f t="shared" si="13"/>
        <v>EXPORTA FÁCIL EXPRESSO - 45110INFINITE 53.501 a 4.000</v>
      </c>
      <c r="D154" s="50" t="s">
        <v>55</v>
      </c>
      <c r="E154" s="50" t="s">
        <v>48</v>
      </c>
      <c r="F154" s="144" t="s">
        <v>1407</v>
      </c>
      <c r="G154" s="144" t="s">
        <v>1408</v>
      </c>
      <c r="H154" s="144" t="s">
        <v>1409</v>
      </c>
      <c r="I154" s="144" t="s">
        <v>1410</v>
      </c>
      <c r="J154" s="144" t="s">
        <v>1411</v>
      </c>
      <c r="K154" s="144" t="s">
        <v>1412</v>
      </c>
      <c r="L154" s="144" t="s">
        <v>1413</v>
      </c>
      <c r="N154" s="85" t="str">
        <f>'[1]EXP FÁCIL STANDARD'!$A$1&amp;O154&amp;P154</f>
        <v>EXPORTA FÁCIL STANDARD - 45128INFINITE 53.501 a 4.000</v>
      </c>
      <c r="O154" s="50" t="s">
        <v>55</v>
      </c>
      <c r="P154" s="50" t="s">
        <v>48</v>
      </c>
      <c r="Q154" s="147" t="s">
        <v>1414</v>
      </c>
      <c r="R154" s="147" t="s">
        <v>1415</v>
      </c>
      <c r="S154" s="147" t="s">
        <v>1416</v>
      </c>
      <c r="T154" s="147" t="s">
        <v>1417</v>
      </c>
      <c r="U154" s="147" t="s">
        <v>1418</v>
      </c>
      <c r="V154" s="147" t="s">
        <v>1419</v>
      </c>
      <c r="W154" s="147" t="s">
        <v>1420</v>
      </c>
      <c r="AU154" s="85" t="str">
        <f t="shared" si="14"/>
        <v>PACKET EXPRESS - 33170INFINITE 43.501 a 4.000</v>
      </c>
      <c r="AV154" s="50" t="s">
        <v>53</v>
      </c>
      <c r="AW154" s="50" t="s">
        <v>48</v>
      </c>
      <c r="AX154" s="51" t="s">
        <v>1750</v>
      </c>
      <c r="AZ154" s="85" t="str">
        <f t="shared" si="15"/>
        <v>PACKET STANDARD  - 33162INFINITE 53.501 a 4.000</v>
      </c>
      <c r="BA154" s="50" t="s">
        <v>55</v>
      </c>
      <c r="BB154" s="50" t="s">
        <v>48</v>
      </c>
      <c r="BC154" s="51" t="s">
        <v>1751</v>
      </c>
      <c r="BE154" s="85" t="str">
        <f t="shared" si="16"/>
        <v>PACKET NOVAS FAIXAS - 33227INFINITE 43.501 a 4.000</v>
      </c>
      <c r="BF154" s="50" t="s">
        <v>53</v>
      </c>
      <c r="BG154" s="50" t="s">
        <v>48</v>
      </c>
      <c r="BH154" s="51" t="s">
        <v>1752</v>
      </c>
    </row>
    <row r="155" spans="3:69" x14ac:dyDescent="0.25">
      <c r="C155" s="85" t="str">
        <f t="shared" si="13"/>
        <v>EXPORTA FÁCIL EXPRESSO - 45110INFINITE 54.001 a 4.500</v>
      </c>
      <c r="D155" s="50" t="s">
        <v>55</v>
      </c>
      <c r="E155" s="50" t="s">
        <v>50</v>
      </c>
      <c r="F155" s="144" t="s">
        <v>1429</v>
      </c>
      <c r="G155" s="144" t="s">
        <v>1430</v>
      </c>
      <c r="H155" s="144" t="s">
        <v>1431</v>
      </c>
      <c r="I155" s="144" t="s">
        <v>1432</v>
      </c>
      <c r="J155" s="144" t="s">
        <v>1433</v>
      </c>
      <c r="K155" s="144" t="s">
        <v>1434</v>
      </c>
      <c r="L155" s="144" t="s">
        <v>1435</v>
      </c>
      <c r="N155" s="85" t="str">
        <f>'[1]EXP FÁCIL STANDARD'!$A$1&amp;O155&amp;P155</f>
        <v>EXPORTA FÁCIL STANDARD - 45128INFINITE 54.001 a 4.500</v>
      </c>
      <c r="O155" s="50" t="s">
        <v>55</v>
      </c>
      <c r="P155" s="50" t="s">
        <v>50</v>
      </c>
      <c r="Q155" s="147" t="s">
        <v>1436</v>
      </c>
      <c r="R155" s="147" t="s">
        <v>1437</v>
      </c>
      <c r="S155" s="147" t="s">
        <v>1438</v>
      </c>
      <c r="T155" s="147" t="s">
        <v>1439</v>
      </c>
      <c r="U155" s="147" t="s">
        <v>1440</v>
      </c>
      <c r="V155" s="147" t="s">
        <v>1441</v>
      </c>
      <c r="W155" s="147" t="s">
        <v>1442</v>
      </c>
      <c r="AU155" s="85" t="str">
        <f t="shared" si="14"/>
        <v>PACKET EXPRESS - 33170INFINITE 44.001 a 4.500</v>
      </c>
      <c r="AV155" s="50" t="s">
        <v>53</v>
      </c>
      <c r="AW155" s="50" t="s">
        <v>50</v>
      </c>
      <c r="AX155" s="51" t="s">
        <v>1753</v>
      </c>
      <c r="AZ155" s="85" t="str">
        <f t="shared" si="15"/>
        <v>PACKET STANDARD  - 33162INFINITE 54.001 a 4.500</v>
      </c>
      <c r="BA155" s="50" t="s">
        <v>55</v>
      </c>
      <c r="BB155" s="50" t="s">
        <v>50</v>
      </c>
      <c r="BC155" s="51" t="s">
        <v>1754</v>
      </c>
      <c r="BE155" s="85" t="str">
        <f t="shared" si="16"/>
        <v>PACKET NOVAS FAIXAS - 33227INFINITE 44.001 a 4.500</v>
      </c>
      <c r="BF155" s="50" t="s">
        <v>53</v>
      </c>
      <c r="BG155" s="50" t="s">
        <v>50</v>
      </c>
      <c r="BH155" s="51" t="s">
        <v>1755</v>
      </c>
    </row>
    <row r="156" spans="3:69" x14ac:dyDescent="0.25">
      <c r="C156" s="85" t="str">
        <f t="shared" si="13"/>
        <v>EXPORTA FÁCIL EXPRESSO - 45110INFINITE 54.501 a 5.000</v>
      </c>
      <c r="D156" s="50" t="s">
        <v>55</v>
      </c>
      <c r="E156" s="50" t="s">
        <v>52</v>
      </c>
      <c r="F156" s="144" t="s">
        <v>1448</v>
      </c>
      <c r="G156" s="144" t="s">
        <v>1449</v>
      </c>
      <c r="H156" s="144" t="s">
        <v>1450</v>
      </c>
      <c r="I156" s="144" t="s">
        <v>1451</v>
      </c>
      <c r="J156" s="144" t="s">
        <v>1452</v>
      </c>
      <c r="K156" s="144" t="s">
        <v>1453</v>
      </c>
      <c r="L156" s="144" t="s">
        <v>1454</v>
      </c>
      <c r="N156" s="85" t="str">
        <f>'[1]EXP FÁCIL STANDARD'!$A$1&amp;O156&amp;P156</f>
        <v>EXPORTA FÁCIL STANDARD - 45128INFINITE 54.501 a 5.000</v>
      </c>
      <c r="O156" s="50" t="s">
        <v>55</v>
      </c>
      <c r="P156" s="50" t="s">
        <v>52</v>
      </c>
      <c r="Q156" s="147" t="s">
        <v>1455</v>
      </c>
      <c r="R156" s="147" t="s">
        <v>1456</v>
      </c>
      <c r="S156" s="147" t="s">
        <v>1457</v>
      </c>
      <c r="T156" s="147" t="s">
        <v>1458</v>
      </c>
      <c r="U156" s="147" t="s">
        <v>1459</v>
      </c>
      <c r="V156" s="147" t="s">
        <v>1460</v>
      </c>
      <c r="W156" s="147" t="s">
        <v>1461</v>
      </c>
      <c r="AU156" s="85" t="str">
        <f t="shared" si="14"/>
        <v>PACKET EXPRESS - 33170INFINITE 44.501 a 5.000</v>
      </c>
      <c r="AV156" s="50" t="s">
        <v>53</v>
      </c>
      <c r="AW156" s="50" t="s">
        <v>52</v>
      </c>
      <c r="AX156" s="51" t="s">
        <v>1756</v>
      </c>
      <c r="AZ156" s="85" t="str">
        <f t="shared" si="15"/>
        <v>PACKET STANDARD  - 33162INFINITE 54.501 a 5.000</v>
      </c>
      <c r="BA156" s="50" t="s">
        <v>55</v>
      </c>
      <c r="BB156" s="50" t="s">
        <v>52</v>
      </c>
      <c r="BC156" s="51" t="s">
        <v>1757</v>
      </c>
      <c r="BE156" s="85" t="str">
        <f t="shared" si="16"/>
        <v>PACKET NOVAS FAIXAS - 33227INFINITE 44.501 a 5.000</v>
      </c>
      <c r="BF156" s="50" t="s">
        <v>53</v>
      </c>
      <c r="BG156" s="50" t="s">
        <v>52</v>
      </c>
      <c r="BH156" s="51" t="s">
        <v>1758</v>
      </c>
    </row>
    <row r="157" spans="3:69" x14ac:dyDescent="0.25">
      <c r="C157" s="85" t="str">
        <f t="shared" si="13"/>
        <v>EXPORTA FÁCIL EXPRESSO - 45110INFINITE 51/2 Kg Adicional</v>
      </c>
      <c r="D157" s="50" t="s">
        <v>55</v>
      </c>
      <c r="E157" s="50" t="s">
        <v>54</v>
      </c>
      <c r="F157" s="144" t="s">
        <v>1272</v>
      </c>
      <c r="G157" s="144" t="s">
        <v>1467</v>
      </c>
      <c r="H157" s="144" t="s">
        <v>1468</v>
      </c>
      <c r="I157" s="144" t="s">
        <v>1469</v>
      </c>
      <c r="J157" s="144" t="s">
        <v>1227</v>
      </c>
      <c r="K157" s="144" t="s">
        <v>1470</v>
      </c>
      <c r="L157" s="144" t="s">
        <v>1471</v>
      </c>
      <c r="N157" s="85" t="str">
        <f>'[1]EXP FÁCIL STANDARD'!$A$1&amp;O157&amp;P157</f>
        <v>EXPORTA FÁCIL STANDARD - 45128INFINITE 51/2 Kg Adicional</v>
      </c>
      <c r="O157" s="50" t="s">
        <v>55</v>
      </c>
      <c r="P157" s="50" t="s">
        <v>54</v>
      </c>
      <c r="Q157" s="147" t="s">
        <v>1472</v>
      </c>
      <c r="R157" s="147" t="s">
        <v>1473</v>
      </c>
      <c r="S157" s="147" t="s">
        <v>1474</v>
      </c>
      <c r="T157" s="147" t="s">
        <v>1475</v>
      </c>
      <c r="U157" s="147" t="s">
        <v>1468</v>
      </c>
      <c r="V157" s="147" t="s">
        <v>1476</v>
      </c>
      <c r="W157" s="147" t="s">
        <v>1477</v>
      </c>
      <c r="AU157" s="85" t="str">
        <f t="shared" si="14"/>
        <v>PACKET EXPRESS - 33170INFINITE 41/2 Kg Adicional</v>
      </c>
      <c r="AV157" s="50" t="s">
        <v>53</v>
      </c>
      <c r="AW157" s="50" t="s">
        <v>54</v>
      </c>
      <c r="AX157" s="51" t="s">
        <v>1759</v>
      </c>
      <c r="AZ157" s="85" t="str">
        <f t="shared" si="15"/>
        <v>PACKET STANDARD  - 33162INFINITE 51/2 Kg Adicional</v>
      </c>
      <c r="BA157" s="50" t="s">
        <v>55</v>
      </c>
      <c r="BB157" s="50" t="s">
        <v>54</v>
      </c>
      <c r="BC157" s="51" t="s">
        <v>1760</v>
      </c>
      <c r="BE157" s="85" t="str">
        <f t="shared" si="16"/>
        <v>PACKET NOVAS FAIXAS - 33227INFINITE 41/2 Kg Adicional</v>
      </c>
      <c r="BF157" s="50" t="s">
        <v>53</v>
      </c>
      <c r="BG157" s="50" t="s">
        <v>54</v>
      </c>
      <c r="BH157" s="51" t="s">
        <v>1761</v>
      </c>
    </row>
    <row r="158" spans="3:69" x14ac:dyDescent="0.25">
      <c r="C158" s="85" t="str">
        <f t="shared" si="13"/>
        <v>EXPORTA FÁCIL EXPRESSO - 45110 Peso (g)</v>
      </c>
      <c r="D158" s="43"/>
      <c r="E158" s="43" t="s">
        <v>12</v>
      </c>
      <c r="F158" s="49" t="s">
        <v>13</v>
      </c>
      <c r="G158" s="49" t="s">
        <v>14</v>
      </c>
      <c r="H158" s="49" t="s">
        <v>15</v>
      </c>
      <c r="I158" s="49" t="s">
        <v>16</v>
      </c>
      <c r="J158" s="49" t="s">
        <v>17</v>
      </c>
      <c r="K158" s="49" t="s">
        <v>18</v>
      </c>
      <c r="L158" s="49" t="s">
        <v>19</v>
      </c>
      <c r="N158" s="85" t="str">
        <f>'[1]EXP FÁCIL STANDARD'!$A$1&amp;O158&amp;P158</f>
        <v>EXPORTA FÁCIL STANDARD - 45128 Peso (g)</v>
      </c>
      <c r="O158" s="43"/>
      <c r="P158" s="43" t="s">
        <v>12</v>
      </c>
      <c r="Q158" s="145" t="s">
        <v>13</v>
      </c>
      <c r="R158" s="145" t="s">
        <v>14</v>
      </c>
      <c r="S158" s="145" t="s">
        <v>15</v>
      </c>
      <c r="T158" s="145" t="s">
        <v>16</v>
      </c>
      <c r="U158" s="145" t="s">
        <v>17</v>
      </c>
      <c r="V158" s="145" t="s">
        <v>18</v>
      </c>
      <c r="W158" s="145" t="s">
        <v>19</v>
      </c>
      <c r="AU158" s="85" t="str">
        <f t="shared" si="14"/>
        <v>PACKET EXPRESS - 33170 Peso (g)</v>
      </c>
      <c r="AV158" s="43"/>
      <c r="AW158" s="43" t="s">
        <v>12</v>
      </c>
      <c r="AX158" s="49" t="s">
        <v>20</v>
      </c>
      <c r="AZ158" s="85" t="str">
        <f t="shared" si="15"/>
        <v>PACKET STANDARD  - 33162 Peso (g)</v>
      </c>
      <c r="BA158" s="43"/>
      <c r="BB158" s="43" t="s">
        <v>12</v>
      </c>
      <c r="BC158" s="49" t="s">
        <v>20</v>
      </c>
      <c r="BE158" s="85" t="str">
        <f t="shared" si="16"/>
        <v>PACKET NOVAS FAIXAS - 33227 Peso (g)</v>
      </c>
      <c r="BF158" s="43"/>
      <c r="BG158" s="43" t="s">
        <v>12</v>
      </c>
      <c r="BH158" s="49" t="s">
        <v>20</v>
      </c>
      <c r="BK158" s="92"/>
      <c r="BL158" s="92"/>
      <c r="BM158" s="93"/>
      <c r="BN158" s="93"/>
      <c r="BO158" s="93"/>
      <c r="BP158" s="93"/>
      <c r="BQ158" s="93"/>
    </row>
    <row r="159" spans="3:69" x14ac:dyDescent="0.25">
      <c r="C159" s="85" t="str">
        <f t="shared" si="13"/>
        <v>EXPORTA FÁCIL EXPRESSO - 45110INFINITE 60 a 500</v>
      </c>
      <c r="D159" s="50" t="s">
        <v>56</v>
      </c>
      <c r="E159" s="50" t="s">
        <v>22</v>
      </c>
      <c r="F159" s="144" t="s">
        <v>1190</v>
      </c>
      <c r="G159" s="144" t="s">
        <v>1191</v>
      </c>
      <c r="H159" s="144" t="s">
        <v>1192</v>
      </c>
      <c r="I159" s="144" t="s">
        <v>1193</v>
      </c>
      <c r="J159" s="144" t="s">
        <v>1194</v>
      </c>
      <c r="K159" s="144" t="s">
        <v>1195</v>
      </c>
      <c r="L159" s="144" t="s">
        <v>1196</v>
      </c>
      <c r="N159" s="85" t="str">
        <f>'[1]EXP FÁCIL STANDARD'!$A$1&amp;O159&amp;P159</f>
        <v>EXPORTA FÁCIL STANDARD - 45128INFINITE 60 a 500</v>
      </c>
      <c r="O159" s="50" t="s">
        <v>56</v>
      </c>
      <c r="P159" s="50" t="s">
        <v>22</v>
      </c>
      <c r="Q159" s="147" t="s">
        <v>1197</v>
      </c>
      <c r="R159" s="147" t="s">
        <v>1198</v>
      </c>
      <c r="S159" s="147" t="s">
        <v>1199</v>
      </c>
      <c r="T159" s="147" t="s">
        <v>1200</v>
      </c>
      <c r="U159" s="147" t="s">
        <v>1201</v>
      </c>
      <c r="V159" s="147" t="s">
        <v>1202</v>
      </c>
      <c r="W159" s="147" t="s">
        <v>1203</v>
      </c>
      <c r="AU159" s="85" t="str">
        <f t="shared" si="14"/>
        <v>PACKET EXPRESS - 33170INFINITE 50 a 300</v>
      </c>
      <c r="AV159" s="50" t="s">
        <v>55</v>
      </c>
      <c r="AW159" s="50" t="s">
        <v>24</v>
      </c>
      <c r="AX159" s="51" t="s">
        <v>1762</v>
      </c>
      <c r="AZ159" s="85" t="str">
        <f t="shared" si="15"/>
        <v>PACKET STANDARD  - 33162INFINITE 60 a 500</v>
      </c>
      <c r="BA159" s="50" t="s">
        <v>56</v>
      </c>
      <c r="BB159" s="50" t="s">
        <v>22</v>
      </c>
      <c r="BC159" s="51" t="s">
        <v>1763</v>
      </c>
      <c r="BE159" s="85" t="str">
        <f t="shared" si="16"/>
        <v>PACKET NOVAS FAIXAS - 33227INFINITE 50 a 200</v>
      </c>
      <c r="BF159" s="50" t="s">
        <v>55</v>
      </c>
      <c r="BG159" s="50" t="s">
        <v>25</v>
      </c>
      <c r="BH159" s="51" t="s">
        <v>1764</v>
      </c>
    </row>
    <row r="160" spans="3:69" x14ac:dyDescent="0.25">
      <c r="C160" s="85" t="str">
        <f t="shared" si="13"/>
        <v>EXPORTA FÁCIL EXPRESSO - 45110INFINITE 6501 a 1000</v>
      </c>
      <c r="D160" s="50" t="s">
        <v>56</v>
      </c>
      <c r="E160" s="50" t="s">
        <v>28</v>
      </c>
      <c r="F160" s="144" t="s">
        <v>1234</v>
      </c>
      <c r="G160" s="144" t="s">
        <v>1235</v>
      </c>
      <c r="H160" s="144" t="s">
        <v>1236</v>
      </c>
      <c r="I160" s="144" t="s">
        <v>1237</v>
      </c>
      <c r="J160" s="144" t="s">
        <v>1238</v>
      </c>
      <c r="K160" s="144" t="s">
        <v>1239</v>
      </c>
      <c r="L160" s="144" t="s">
        <v>1240</v>
      </c>
      <c r="N160" s="85" t="str">
        <f>'[1]EXP FÁCIL STANDARD'!$A$1&amp;O160&amp;P160</f>
        <v>EXPORTA FÁCIL STANDARD - 45128INFINITE 6501 a 1000</v>
      </c>
      <c r="O160" s="50" t="s">
        <v>56</v>
      </c>
      <c r="P160" s="50" t="s">
        <v>28</v>
      </c>
      <c r="Q160" s="147" t="s">
        <v>1241</v>
      </c>
      <c r="R160" s="147" t="s">
        <v>1242</v>
      </c>
      <c r="S160" s="147" t="s">
        <v>1243</v>
      </c>
      <c r="T160" s="147" t="s">
        <v>1244</v>
      </c>
      <c r="U160" s="147" t="s">
        <v>1245</v>
      </c>
      <c r="V160" s="147" t="s">
        <v>1246</v>
      </c>
      <c r="W160" s="147" t="s">
        <v>1247</v>
      </c>
      <c r="AU160" s="85" t="str">
        <f t="shared" si="14"/>
        <v>PACKET EXPRESS - 33170INFINITE 5301 a 500</v>
      </c>
      <c r="AV160" s="50" t="s">
        <v>55</v>
      </c>
      <c r="AW160" s="50" t="s">
        <v>30</v>
      </c>
      <c r="AX160" s="51" t="s">
        <v>1765</v>
      </c>
      <c r="AZ160" s="85" t="str">
        <f t="shared" si="15"/>
        <v>PACKET STANDARD  - 33162INFINITE 6501 a 1000</v>
      </c>
      <c r="BA160" s="50" t="s">
        <v>56</v>
      </c>
      <c r="BB160" s="50" t="s">
        <v>28</v>
      </c>
      <c r="BC160" s="51" t="s">
        <v>1766</v>
      </c>
      <c r="BE160" s="85" t="str">
        <f t="shared" si="16"/>
        <v>PACKET NOVAS FAIXAS - 33227INFINITE 5201 a 500</v>
      </c>
      <c r="BF160" s="50" t="s">
        <v>55</v>
      </c>
      <c r="BG160" s="50" t="s">
        <v>31</v>
      </c>
      <c r="BH160" s="51" t="s">
        <v>1767</v>
      </c>
    </row>
    <row r="161" spans="3:69" x14ac:dyDescent="0.25">
      <c r="C161" s="85" t="str">
        <f t="shared" si="13"/>
        <v>EXPORTA FÁCIL EXPRESSO - 45110INFINITE 61001 a 1.500</v>
      </c>
      <c r="D161" s="50" t="s">
        <v>56</v>
      </c>
      <c r="E161" s="50" t="s">
        <v>34</v>
      </c>
      <c r="F161" s="144" t="s">
        <v>1274</v>
      </c>
      <c r="G161" s="144" t="s">
        <v>1275</v>
      </c>
      <c r="H161" s="144" t="s">
        <v>1276</v>
      </c>
      <c r="I161" s="144" t="s">
        <v>1277</v>
      </c>
      <c r="J161" s="144" t="s">
        <v>1278</v>
      </c>
      <c r="K161" s="144" t="s">
        <v>1279</v>
      </c>
      <c r="L161" s="144" t="s">
        <v>1280</v>
      </c>
      <c r="N161" s="85" t="str">
        <f>'[1]EXP FÁCIL STANDARD'!$A$1&amp;O161&amp;P161</f>
        <v>EXPORTA FÁCIL STANDARD - 45128INFINITE 61001 a 1.500</v>
      </c>
      <c r="O161" s="50" t="s">
        <v>56</v>
      </c>
      <c r="P161" s="50" t="s">
        <v>34</v>
      </c>
      <c r="Q161" s="147" t="s">
        <v>1281</v>
      </c>
      <c r="R161" s="147" t="s">
        <v>1282</v>
      </c>
      <c r="S161" s="147" t="s">
        <v>1283</v>
      </c>
      <c r="T161" s="147" t="s">
        <v>1284</v>
      </c>
      <c r="U161" s="147" t="s">
        <v>1285</v>
      </c>
      <c r="V161" s="147" t="s">
        <v>1286</v>
      </c>
      <c r="W161" s="147" t="s">
        <v>1287</v>
      </c>
      <c r="AU161" s="85" t="str">
        <f t="shared" si="14"/>
        <v>PACKET EXPRESS - 33170INFINITE 5501 a 1000</v>
      </c>
      <c r="AV161" s="50" t="s">
        <v>55</v>
      </c>
      <c r="AW161" s="50" t="s">
        <v>28</v>
      </c>
      <c r="AX161" s="51" t="s">
        <v>1768</v>
      </c>
      <c r="AZ161" s="85" t="str">
        <f t="shared" si="15"/>
        <v>PACKET STANDARD  - 33162INFINITE 61001 a 1.500</v>
      </c>
      <c r="BA161" s="50" t="s">
        <v>56</v>
      </c>
      <c r="BB161" s="50" t="s">
        <v>34</v>
      </c>
      <c r="BC161" s="51" t="s">
        <v>1769</v>
      </c>
      <c r="BE161" s="85" t="str">
        <f t="shared" si="16"/>
        <v>PACKET NOVAS FAIXAS - 33227INFINITE 5501 a 1000</v>
      </c>
      <c r="BF161" s="50" t="s">
        <v>55</v>
      </c>
      <c r="BG161" s="50" t="s">
        <v>28</v>
      </c>
      <c r="BH161" s="51" t="s">
        <v>1770</v>
      </c>
    </row>
    <row r="162" spans="3:69" x14ac:dyDescent="0.25">
      <c r="C162" s="85" t="str">
        <f t="shared" si="13"/>
        <v>EXPORTA FÁCIL EXPRESSO - 45110INFINITE 61.501 a 2.000</v>
      </c>
      <c r="D162" s="50" t="s">
        <v>56</v>
      </c>
      <c r="E162" s="50" t="s">
        <v>38</v>
      </c>
      <c r="F162" s="144" t="s">
        <v>1305</v>
      </c>
      <c r="G162" s="144" t="s">
        <v>1306</v>
      </c>
      <c r="H162" s="144" t="s">
        <v>1307</v>
      </c>
      <c r="I162" s="144" t="s">
        <v>1308</v>
      </c>
      <c r="J162" s="144" t="s">
        <v>1309</v>
      </c>
      <c r="K162" s="144" t="s">
        <v>1310</v>
      </c>
      <c r="L162" s="144" t="s">
        <v>1311</v>
      </c>
      <c r="N162" s="85" t="str">
        <f>'[1]EXP FÁCIL STANDARD'!$A$1&amp;O162&amp;P162</f>
        <v>EXPORTA FÁCIL STANDARD - 45128INFINITE 61.501 a 2.000</v>
      </c>
      <c r="O162" s="50" t="s">
        <v>56</v>
      </c>
      <c r="P162" s="50" t="s">
        <v>38</v>
      </c>
      <c r="Q162" s="147" t="s">
        <v>1312</v>
      </c>
      <c r="R162" s="147" t="s">
        <v>1313</v>
      </c>
      <c r="S162" s="147" t="s">
        <v>1314</v>
      </c>
      <c r="T162" s="147" t="s">
        <v>1315</v>
      </c>
      <c r="U162" s="147" t="s">
        <v>1316</v>
      </c>
      <c r="V162" s="147" t="s">
        <v>1317</v>
      </c>
      <c r="W162" s="147" t="s">
        <v>1318</v>
      </c>
      <c r="AU162" s="85" t="str">
        <f t="shared" si="14"/>
        <v>PACKET EXPRESS - 33170INFINITE 51001 a 1.500</v>
      </c>
      <c r="AV162" s="50" t="s">
        <v>55</v>
      </c>
      <c r="AW162" s="50" t="s">
        <v>34</v>
      </c>
      <c r="AX162" s="51" t="s">
        <v>1771</v>
      </c>
      <c r="AZ162" s="85" t="str">
        <f t="shared" si="15"/>
        <v>PACKET STANDARD  - 33162INFINITE 61.501 a 2.000</v>
      </c>
      <c r="BA162" s="50" t="s">
        <v>56</v>
      </c>
      <c r="BB162" s="50" t="s">
        <v>38</v>
      </c>
      <c r="BC162" s="51" t="s">
        <v>1772</v>
      </c>
      <c r="BE162" s="85" t="str">
        <f t="shared" si="16"/>
        <v>PACKET NOVAS FAIXAS - 33227INFINITE 51001 a 1.500</v>
      </c>
      <c r="BF162" s="50" t="s">
        <v>55</v>
      </c>
      <c r="BG162" s="50" t="s">
        <v>34</v>
      </c>
      <c r="BH162" s="51" t="s">
        <v>1773</v>
      </c>
    </row>
    <row r="163" spans="3:69" x14ac:dyDescent="0.25">
      <c r="C163" s="85" t="str">
        <f t="shared" si="13"/>
        <v>EXPORTA FÁCIL EXPRESSO - 45110INFINITE 62.001 a 2.500</v>
      </c>
      <c r="D163" s="50" t="s">
        <v>56</v>
      </c>
      <c r="E163" s="50" t="s">
        <v>42</v>
      </c>
      <c r="F163" s="144" t="s">
        <v>1336</v>
      </c>
      <c r="G163" s="144" t="s">
        <v>1337</v>
      </c>
      <c r="H163" s="144" t="s">
        <v>1338</v>
      </c>
      <c r="I163" s="144" t="s">
        <v>1339</v>
      </c>
      <c r="J163" s="144" t="s">
        <v>1340</v>
      </c>
      <c r="K163" s="144" t="s">
        <v>1341</v>
      </c>
      <c r="L163" s="144" t="s">
        <v>1342</v>
      </c>
      <c r="N163" s="85" t="str">
        <f>'[1]EXP FÁCIL STANDARD'!$A$1&amp;O163&amp;P163</f>
        <v>EXPORTA FÁCIL STANDARD - 45128INFINITE 62.001 a 2.500</v>
      </c>
      <c r="O163" s="50" t="s">
        <v>56</v>
      </c>
      <c r="P163" s="50" t="s">
        <v>42</v>
      </c>
      <c r="Q163" s="147" t="s">
        <v>1343</v>
      </c>
      <c r="R163" s="147" t="s">
        <v>1344</v>
      </c>
      <c r="S163" s="147" t="s">
        <v>1345</v>
      </c>
      <c r="T163" s="147" t="s">
        <v>1346</v>
      </c>
      <c r="U163" s="147" t="s">
        <v>1347</v>
      </c>
      <c r="V163" s="147" t="s">
        <v>1348</v>
      </c>
      <c r="W163" s="147" t="s">
        <v>1349</v>
      </c>
      <c r="AU163" s="85" t="str">
        <f t="shared" si="14"/>
        <v>PACKET EXPRESS - 33170INFINITE 51.501 a 2.000</v>
      </c>
      <c r="AV163" s="50" t="s">
        <v>55</v>
      </c>
      <c r="AW163" s="50" t="s">
        <v>38</v>
      </c>
      <c r="AX163" s="51" t="s">
        <v>1774</v>
      </c>
      <c r="AZ163" s="85" t="str">
        <f t="shared" si="15"/>
        <v>PACKET STANDARD  - 33162INFINITE 62.001 a 2.500</v>
      </c>
      <c r="BA163" s="50" t="s">
        <v>56</v>
      </c>
      <c r="BB163" s="50" t="s">
        <v>42</v>
      </c>
      <c r="BC163" s="51" t="s">
        <v>1775</v>
      </c>
      <c r="BE163" s="85" t="str">
        <f t="shared" si="16"/>
        <v>PACKET NOVAS FAIXAS - 33227INFINITE 51.501 a 2.000</v>
      </c>
      <c r="BF163" s="50" t="s">
        <v>55</v>
      </c>
      <c r="BG163" s="50" t="s">
        <v>38</v>
      </c>
      <c r="BH163" s="51" t="s">
        <v>1776</v>
      </c>
    </row>
    <row r="164" spans="3:69" x14ac:dyDescent="0.25">
      <c r="C164" s="85" t="str">
        <f t="shared" si="13"/>
        <v>EXPORTA FÁCIL EXPRESSO - 45110INFINITE 62.501 a 3.000</v>
      </c>
      <c r="D164" s="50" t="s">
        <v>56</v>
      </c>
      <c r="E164" s="50" t="s">
        <v>44</v>
      </c>
      <c r="F164" s="144" t="s">
        <v>1360</v>
      </c>
      <c r="G164" s="144" t="s">
        <v>1361</v>
      </c>
      <c r="H164" s="144" t="s">
        <v>1362</v>
      </c>
      <c r="I164" s="144" t="s">
        <v>1363</v>
      </c>
      <c r="J164" s="144" t="s">
        <v>1364</v>
      </c>
      <c r="K164" s="144" t="s">
        <v>1365</v>
      </c>
      <c r="L164" s="144" t="s">
        <v>1366</v>
      </c>
      <c r="N164" s="85" t="str">
        <f>'[1]EXP FÁCIL STANDARD'!$A$1&amp;O164&amp;P164</f>
        <v>EXPORTA FÁCIL STANDARD - 45128INFINITE 62.501 a 3.000</v>
      </c>
      <c r="O164" s="50" t="s">
        <v>56</v>
      </c>
      <c r="P164" s="50" t="s">
        <v>44</v>
      </c>
      <c r="Q164" s="147" t="s">
        <v>1367</v>
      </c>
      <c r="R164" s="147" t="s">
        <v>1368</v>
      </c>
      <c r="S164" s="147" t="s">
        <v>1369</v>
      </c>
      <c r="T164" s="147" t="s">
        <v>1370</v>
      </c>
      <c r="U164" s="147" t="s">
        <v>1371</v>
      </c>
      <c r="V164" s="147" t="s">
        <v>1372</v>
      </c>
      <c r="W164" s="147" t="s">
        <v>1373</v>
      </c>
      <c r="AU164" s="85" t="str">
        <f t="shared" si="14"/>
        <v>PACKET EXPRESS - 33170INFINITE 52.001 a 2.500</v>
      </c>
      <c r="AV164" s="50" t="s">
        <v>55</v>
      </c>
      <c r="AW164" s="50" t="s">
        <v>42</v>
      </c>
      <c r="AX164" s="51" t="s">
        <v>1777</v>
      </c>
      <c r="AZ164" s="85" t="str">
        <f t="shared" si="15"/>
        <v>PACKET STANDARD  - 33162INFINITE 62.501 a 3.000</v>
      </c>
      <c r="BA164" s="50" t="s">
        <v>56</v>
      </c>
      <c r="BB164" s="50" t="s">
        <v>44</v>
      </c>
      <c r="BC164" s="51" t="s">
        <v>1778</v>
      </c>
      <c r="BE164" s="85" t="str">
        <f t="shared" si="16"/>
        <v>PACKET NOVAS FAIXAS - 33227INFINITE 52.001 a 2.500</v>
      </c>
      <c r="BF164" s="50" t="s">
        <v>55</v>
      </c>
      <c r="BG164" s="50" t="s">
        <v>42</v>
      </c>
      <c r="BH164" s="51" t="s">
        <v>1779</v>
      </c>
    </row>
    <row r="165" spans="3:69" x14ac:dyDescent="0.25">
      <c r="C165" s="85" t="str">
        <f t="shared" si="13"/>
        <v>EXPORTA FÁCIL EXPRESSO - 45110INFINITE 63.001 a 3.500</v>
      </c>
      <c r="D165" s="50" t="s">
        <v>56</v>
      </c>
      <c r="E165" s="50" t="s">
        <v>46</v>
      </c>
      <c r="F165" s="144" t="s">
        <v>1383</v>
      </c>
      <c r="G165" s="144" t="s">
        <v>1384</v>
      </c>
      <c r="H165" s="144" t="s">
        <v>1385</v>
      </c>
      <c r="I165" s="144" t="s">
        <v>1386</v>
      </c>
      <c r="J165" s="144" t="s">
        <v>1387</v>
      </c>
      <c r="K165" s="144" t="s">
        <v>1388</v>
      </c>
      <c r="L165" s="144" t="s">
        <v>1389</v>
      </c>
      <c r="N165" s="85" t="str">
        <f>'[1]EXP FÁCIL STANDARD'!$A$1&amp;O165&amp;P165</f>
        <v>EXPORTA FÁCIL STANDARD - 45128INFINITE 63.001 a 3.500</v>
      </c>
      <c r="O165" s="50" t="s">
        <v>56</v>
      </c>
      <c r="P165" s="50" t="s">
        <v>46</v>
      </c>
      <c r="Q165" s="147" t="s">
        <v>1390</v>
      </c>
      <c r="R165" s="147" t="s">
        <v>1391</v>
      </c>
      <c r="S165" s="147" t="s">
        <v>1392</v>
      </c>
      <c r="T165" s="147" t="s">
        <v>1393</v>
      </c>
      <c r="U165" s="147" t="s">
        <v>1394</v>
      </c>
      <c r="V165" s="147" t="s">
        <v>1395</v>
      </c>
      <c r="W165" s="147" t="s">
        <v>1396</v>
      </c>
      <c r="AU165" s="85" t="str">
        <f t="shared" si="14"/>
        <v>PACKET EXPRESS - 33170INFINITE 52.501 a 3.000</v>
      </c>
      <c r="AV165" s="50" t="s">
        <v>55</v>
      </c>
      <c r="AW165" s="50" t="s">
        <v>44</v>
      </c>
      <c r="AX165" s="51" t="s">
        <v>1780</v>
      </c>
      <c r="AZ165" s="85" t="str">
        <f t="shared" si="15"/>
        <v>PACKET STANDARD  - 33162INFINITE 63.001 a 3.500</v>
      </c>
      <c r="BA165" s="50" t="s">
        <v>56</v>
      </c>
      <c r="BB165" s="50" t="s">
        <v>46</v>
      </c>
      <c r="BC165" s="51" t="s">
        <v>1781</v>
      </c>
      <c r="BE165" s="85" t="str">
        <f t="shared" si="16"/>
        <v>PACKET NOVAS FAIXAS - 33227INFINITE 52.501 a 3.000</v>
      </c>
      <c r="BF165" s="50" t="s">
        <v>55</v>
      </c>
      <c r="BG165" s="50" t="s">
        <v>44</v>
      </c>
      <c r="BH165" s="51" t="s">
        <v>1782</v>
      </c>
    </row>
    <row r="166" spans="3:69" x14ac:dyDescent="0.25">
      <c r="C166" s="85" t="str">
        <f t="shared" si="13"/>
        <v>EXPORTA FÁCIL EXPRESSO - 45110INFINITE 63.501 a 4.000</v>
      </c>
      <c r="D166" s="50" t="s">
        <v>56</v>
      </c>
      <c r="E166" s="50" t="s">
        <v>48</v>
      </c>
      <c r="F166" s="144" t="s">
        <v>1407</v>
      </c>
      <c r="G166" s="144" t="s">
        <v>1408</v>
      </c>
      <c r="H166" s="144" t="s">
        <v>1409</v>
      </c>
      <c r="I166" s="144" t="s">
        <v>1410</v>
      </c>
      <c r="J166" s="144" t="s">
        <v>1411</v>
      </c>
      <c r="K166" s="144" t="s">
        <v>1412</v>
      </c>
      <c r="L166" s="144" t="s">
        <v>1413</v>
      </c>
      <c r="N166" s="85" t="str">
        <f>'[1]EXP FÁCIL STANDARD'!$A$1&amp;O166&amp;P166</f>
        <v>EXPORTA FÁCIL STANDARD - 45128INFINITE 63.501 a 4.000</v>
      </c>
      <c r="O166" s="50" t="s">
        <v>56</v>
      </c>
      <c r="P166" s="50" t="s">
        <v>48</v>
      </c>
      <c r="Q166" s="147" t="s">
        <v>1414</v>
      </c>
      <c r="R166" s="147" t="s">
        <v>1415</v>
      </c>
      <c r="S166" s="147" t="s">
        <v>1416</v>
      </c>
      <c r="T166" s="147" t="s">
        <v>1417</v>
      </c>
      <c r="U166" s="147" t="s">
        <v>1418</v>
      </c>
      <c r="V166" s="147" t="s">
        <v>1419</v>
      </c>
      <c r="W166" s="147" t="s">
        <v>1420</v>
      </c>
      <c r="AU166" s="85" t="str">
        <f t="shared" si="14"/>
        <v>PACKET EXPRESS - 33170INFINITE 53.001 a 3.500</v>
      </c>
      <c r="AV166" s="50" t="s">
        <v>55</v>
      </c>
      <c r="AW166" s="50" t="s">
        <v>46</v>
      </c>
      <c r="AX166" s="51" t="s">
        <v>1783</v>
      </c>
      <c r="AZ166" s="85" t="str">
        <f t="shared" si="15"/>
        <v>PACKET STANDARD  - 33162INFINITE 63.501 a 4.000</v>
      </c>
      <c r="BA166" s="50" t="s">
        <v>56</v>
      </c>
      <c r="BB166" s="50" t="s">
        <v>48</v>
      </c>
      <c r="BC166" s="51" t="s">
        <v>1784</v>
      </c>
      <c r="BE166" s="85" t="str">
        <f t="shared" si="16"/>
        <v>PACKET NOVAS FAIXAS - 33227INFINITE 53.001 a 3.500</v>
      </c>
      <c r="BF166" s="50" t="s">
        <v>55</v>
      </c>
      <c r="BG166" s="50" t="s">
        <v>46</v>
      </c>
      <c r="BH166" s="51" t="s">
        <v>1785</v>
      </c>
    </row>
    <row r="167" spans="3:69" x14ac:dyDescent="0.25">
      <c r="C167" s="85" t="str">
        <f t="shared" si="13"/>
        <v>EXPORTA FÁCIL EXPRESSO - 45110INFINITE 64.001 a 4.500</v>
      </c>
      <c r="D167" s="50" t="s">
        <v>56</v>
      </c>
      <c r="E167" s="50" t="s">
        <v>50</v>
      </c>
      <c r="F167" s="144" t="s">
        <v>1429</v>
      </c>
      <c r="G167" s="144" t="s">
        <v>1430</v>
      </c>
      <c r="H167" s="144" t="s">
        <v>1431</v>
      </c>
      <c r="I167" s="144" t="s">
        <v>1432</v>
      </c>
      <c r="J167" s="144" t="s">
        <v>1433</v>
      </c>
      <c r="K167" s="144" t="s">
        <v>1434</v>
      </c>
      <c r="L167" s="144" t="s">
        <v>1435</v>
      </c>
      <c r="N167" s="85" t="str">
        <f>'[1]EXP FÁCIL STANDARD'!$A$1&amp;O167&amp;P167</f>
        <v>EXPORTA FÁCIL STANDARD - 45128INFINITE 64.001 a 4.500</v>
      </c>
      <c r="O167" s="50" t="s">
        <v>56</v>
      </c>
      <c r="P167" s="50" t="s">
        <v>50</v>
      </c>
      <c r="Q167" s="147" t="s">
        <v>1436</v>
      </c>
      <c r="R167" s="147" t="s">
        <v>1437</v>
      </c>
      <c r="S167" s="147" t="s">
        <v>1438</v>
      </c>
      <c r="T167" s="147" t="s">
        <v>1439</v>
      </c>
      <c r="U167" s="147" t="s">
        <v>1440</v>
      </c>
      <c r="V167" s="147" t="s">
        <v>1441</v>
      </c>
      <c r="W167" s="147" t="s">
        <v>1442</v>
      </c>
      <c r="AU167" s="85" t="str">
        <f t="shared" si="14"/>
        <v>PACKET EXPRESS - 33170INFINITE 53.501 a 4.000</v>
      </c>
      <c r="AV167" s="50" t="s">
        <v>55</v>
      </c>
      <c r="AW167" s="50" t="s">
        <v>48</v>
      </c>
      <c r="AX167" s="51" t="s">
        <v>1786</v>
      </c>
      <c r="AZ167" s="85" t="str">
        <f t="shared" si="15"/>
        <v>PACKET STANDARD  - 33162INFINITE 64.001 a 4.500</v>
      </c>
      <c r="BA167" s="50" t="s">
        <v>56</v>
      </c>
      <c r="BB167" s="50" t="s">
        <v>50</v>
      </c>
      <c r="BC167" s="51" t="s">
        <v>1787</v>
      </c>
      <c r="BE167" s="85" t="str">
        <f t="shared" si="16"/>
        <v>PACKET NOVAS FAIXAS - 33227INFINITE 53.501 a 4.000</v>
      </c>
      <c r="BF167" s="50" t="s">
        <v>55</v>
      </c>
      <c r="BG167" s="50" t="s">
        <v>48</v>
      </c>
      <c r="BH167" s="51" t="s">
        <v>1788</v>
      </c>
    </row>
    <row r="168" spans="3:69" x14ac:dyDescent="0.25">
      <c r="C168" s="85" t="str">
        <f t="shared" si="13"/>
        <v>EXPORTA FÁCIL EXPRESSO - 45110INFINITE 64.501 a 5.000</v>
      </c>
      <c r="D168" s="50" t="s">
        <v>56</v>
      </c>
      <c r="E168" s="50" t="s">
        <v>52</v>
      </c>
      <c r="F168" s="144" t="s">
        <v>1448</v>
      </c>
      <c r="G168" s="144" t="s">
        <v>1449</v>
      </c>
      <c r="H168" s="144" t="s">
        <v>1450</v>
      </c>
      <c r="I168" s="144" t="s">
        <v>1451</v>
      </c>
      <c r="J168" s="144" t="s">
        <v>1452</v>
      </c>
      <c r="K168" s="144" t="s">
        <v>1453</v>
      </c>
      <c r="L168" s="144" t="s">
        <v>1454</v>
      </c>
      <c r="N168" s="85" t="str">
        <f>'[1]EXP FÁCIL STANDARD'!$A$1&amp;O168&amp;P168</f>
        <v>EXPORTA FÁCIL STANDARD - 45128INFINITE 64.501 a 5.000</v>
      </c>
      <c r="O168" s="50" t="s">
        <v>56</v>
      </c>
      <c r="P168" s="50" t="s">
        <v>52</v>
      </c>
      <c r="Q168" s="147" t="s">
        <v>1455</v>
      </c>
      <c r="R168" s="147" t="s">
        <v>1456</v>
      </c>
      <c r="S168" s="147" t="s">
        <v>1457</v>
      </c>
      <c r="T168" s="147" t="s">
        <v>1458</v>
      </c>
      <c r="U168" s="147" t="s">
        <v>1459</v>
      </c>
      <c r="V168" s="147" t="s">
        <v>1460</v>
      </c>
      <c r="W168" s="147" t="s">
        <v>1461</v>
      </c>
      <c r="AU168" s="85" t="str">
        <f t="shared" si="14"/>
        <v>PACKET EXPRESS - 33170INFINITE 54.001 a 4.500</v>
      </c>
      <c r="AV168" s="50" t="s">
        <v>55</v>
      </c>
      <c r="AW168" s="50" t="s">
        <v>50</v>
      </c>
      <c r="AX168" s="51" t="s">
        <v>1789</v>
      </c>
      <c r="AZ168" s="85" t="str">
        <f t="shared" si="15"/>
        <v>PACKET STANDARD  - 33162INFINITE 64.501 a 5.000</v>
      </c>
      <c r="BA168" s="50" t="s">
        <v>56</v>
      </c>
      <c r="BB168" s="50" t="s">
        <v>52</v>
      </c>
      <c r="BC168" s="51" t="s">
        <v>1790</v>
      </c>
      <c r="BE168" s="85" t="str">
        <f t="shared" si="16"/>
        <v>PACKET NOVAS FAIXAS - 33227INFINITE 54.001 a 4.500</v>
      </c>
      <c r="BF168" s="50" t="s">
        <v>55</v>
      </c>
      <c r="BG168" s="50" t="s">
        <v>50</v>
      </c>
      <c r="BH168" s="51" t="s">
        <v>1791</v>
      </c>
    </row>
    <row r="169" spans="3:69" x14ac:dyDescent="0.25">
      <c r="C169" s="85" t="str">
        <f t="shared" si="13"/>
        <v>EXPORTA FÁCIL EXPRESSO - 45110INFINITE 61/2 Kg Adicional</v>
      </c>
      <c r="D169" s="50" t="s">
        <v>56</v>
      </c>
      <c r="E169" s="50" t="s">
        <v>54</v>
      </c>
      <c r="F169" s="144" t="s">
        <v>1272</v>
      </c>
      <c r="G169" s="144" t="s">
        <v>1467</v>
      </c>
      <c r="H169" s="144" t="s">
        <v>1468</v>
      </c>
      <c r="I169" s="144" t="s">
        <v>1469</v>
      </c>
      <c r="J169" s="144" t="s">
        <v>1227</v>
      </c>
      <c r="K169" s="144" t="s">
        <v>1470</v>
      </c>
      <c r="L169" s="144" t="s">
        <v>1471</v>
      </c>
      <c r="N169" s="85" t="str">
        <f>'[1]EXP FÁCIL STANDARD'!$A$1&amp;O169&amp;P169</f>
        <v>EXPORTA FÁCIL STANDARD - 45128INFINITE 61/2 Kg Adicional</v>
      </c>
      <c r="O169" s="50" t="s">
        <v>56</v>
      </c>
      <c r="P169" s="50" t="s">
        <v>54</v>
      </c>
      <c r="Q169" s="147" t="s">
        <v>1472</v>
      </c>
      <c r="R169" s="147" t="s">
        <v>1473</v>
      </c>
      <c r="S169" s="147" t="s">
        <v>1474</v>
      </c>
      <c r="T169" s="147" t="s">
        <v>1475</v>
      </c>
      <c r="U169" s="147" t="s">
        <v>1468</v>
      </c>
      <c r="V169" s="147" t="s">
        <v>1476</v>
      </c>
      <c r="W169" s="147" t="s">
        <v>1477</v>
      </c>
      <c r="AU169" s="85" t="str">
        <f t="shared" si="14"/>
        <v>PACKET EXPRESS - 33170INFINITE 54.501 a 5.000</v>
      </c>
      <c r="AV169" s="50" t="s">
        <v>55</v>
      </c>
      <c r="AW169" s="50" t="s">
        <v>52</v>
      </c>
      <c r="AX169" s="51" t="s">
        <v>1792</v>
      </c>
      <c r="AZ169" s="85" t="str">
        <f t="shared" si="15"/>
        <v>PACKET STANDARD  - 33162INFINITE 61/2 Kg Adicional</v>
      </c>
      <c r="BA169" s="50" t="s">
        <v>56</v>
      </c>
      <c r="BB169" s="50" t="s">
        <v>54</v>
      </c>
      <c r="BC169" s="51" t="s">
        <v>1725</v>
      </c>
      <c r="BE169" s="85" t="str">
        <f t="shared" si="16"/>
        <v>PACKET NOVAS FAIXAS - 33227INFINITE 54.501 a 5.000</v>
      </c>
      <c r="BF169" s="50" t="s">
        <v>55</v>
      </c>
      <c r="BG169" s="50" t="s">
        <v>52</v>
      </c>
      <c r="BH169" s="51" t="s">
        <v>1793</v>
      </c>
    </row>
    <row r="170" spans="3:69" x14ac:dyDescent="0.25">
      <c r="C170" s="85" t="str">
        <f t="shared" si="13"/>
        <v>EXPORTA FÁCIL EXPRESSO - 45110 Peso (g)</v>
      </c>
      <c r="D170" s="43"/>
      <c r="E170" s="43" t="s">
        <v>12</v>
      </c>
      <c r="F170" s="49" t="s">
        <v>13</v>
      </c>
      <c r="G170" s="49" t="s">
        <v>14</v>
      </c>
      <c r="H170" s="49" t="s">
        <v>15</v>
      </c>
      <c r="I170" s="49" t="s">
        <v>16</v>
      </c>
      <c r="J170" s="49" t="s">
        <v>17</v>
      </c>
      <c r="K170" s="49" t="s">
        <v>18</v>
      </c>
      <c r="L170" s="49" t="s">
        <v>19</v>
      </c>
      <c r="N170" s="85" t="str">
        <f>'[1]EXP FÁCIL STANDARD'!$A$1&amp;O170&amp;P170</f>
        <v>EXPORTA FÁCIL STANDARD - 45128 Peso (g)</v>
      </c>
      <c r="O170" s="43"/>
      <c r="P170" s="43" t="s">
        <v>12</v>
      </c>
      <c r="Q170" s="145" t="s">
        <v>13</v>
      </c>
      <c r="R170" s="145" t="s">
        <v>14</v>
      </c>
      <c r="S170" s="145" t="s">
        <v>15</v>
      </c>
      <c r="T170" s="145" t="s">
        <v>16</v>
      </c>
      <c r="U170" s="145" t="s">
        <v>17</v>
      </c>
      <c r="V170" s="145" t="s">
        <v>18</v>
      </c>
      <c r="W170" s="145" t="s">
        <v>19</v>
      </c>
      <c r="AU170" s="85" t="str">
        <f t="shared" si="14"/>
        <v>PACKET EXPRESS - 33170INFINITE 51/2 Kg Adicional</v>
      </c>
      <c r="AV170" s="50" t="s">
        <v>55</v>
      </c>
      <c r="AW170" s="50" t="s">
        <v>54</v>
      </c>
      <c r="AX170" s="51" t="s">
        <v>1794</v>
      </c>
      <c r="AZ170" s="85" t="str">
        <f t="shared" si="15"/>
        <v>PACKET STANDARD  - 33162 Peso (g)</v>
      </c>
      <c r="BA170" s="43"/>
      <c r="BB170" s="43" t="s">
        <v>12</v>
      </c>
      <c r="BC170" s="49" t="s">
        <v>20</v>
      </c>
      <c r="BE170" s="85" t="str">
        <f t="shared" si="16"/>
        <v>PACKET NOVAS FAIXAS - 33227INFINITE 51/2 Kg Adicional</v>
      </c>
      <c r="BF170" s="50" t="s">
        <v>55</v>
      </c>
      <c r="BG170" s="50" t="s">
        <v>54</v>
      </c>
      <c r="BH170" s="51" t="s">
        <v>1795</v>
      </c>
      <c r="BK170" s="92"/>
      <c r="BL170" s="92"/>
      <c r="BM170" s="93"/>
      <c r="BN170" s="93"/>
      <c r="BO170" s="93"/>
      <c r="BP170" s="93"/>
      <c r="BQ170" s="93"/>
    </row>
    <row r="171" spans="3:69" x14ac:dyDescent="0.25">
      <c r="C171" s="85" t="str">
        <f t="shared" si="13"/>
        <v>EXPORTA FÁCIL EXPRESSO - 45110INFINITE 70 a 500</v>
      </c>
      <c r="D171" s="50" t="s">
        <v>57</v>
      </c>
      <c r="E171" s="50" t="s">
        <v>22</v>
      </c>
      <c r="F171" s="144" t="s">
        <v>1190</v>
      </c>
      <c r="G171" s="144" t="s">
        <v>1191</v>
      </c>
      <c r="H171" s="144" t="s">
        <v>1192</v>
      </c>
      <c r="I171" s="144" t="s">
        <v>1193</v>
      </c>
      <c r="J171" s="144" t="s">
        <v>1194</v>
      </c>
      <c r="K171" s="144" t="s">
        <v>1195</v>
      </c>
      <c r="L171" s="144" t="s">
        <v>1196</v>
      </c>
      <c r="N171" s="85" t="str">
        <f>'[1]EXP FÁCIL STANDARD'!$A$1&amp;O171&amp;P171</f>
        <v>EXPORTA FÁCIL STANDARD - 45128INFINITE 70 a 500</v>
      </c>
      <c r="O171" s="50" t="s">
        <v>57</v>
      </c>
      <c r="P171" s="50" t="s">
        <v>22</v>
      </c>
      <c r="Q171" s="147" t="s">
        <v>1197</v>
      </c>
      <c r="R171" s="147" t="s">
        <v>1198</v>
      </c>
      <c r="S171" s="147" t="s">
        <v>1199</v>
      </c>
      <c r="T171" s="147" t="s">
        <v>1200</v>
      </c>
      <c r="U171" s="147" t="s">
        <v>1201</v>
      </c>
      <c r="V171" s="147" t="s">
        <v>1202</v>
      </c>
      <c r="W171" s="147" t="s">
        <v>1203</v>
      </c>
      <c r="AU171" s="85" t="str">
        <f t="shared" si="14"/>
        <v>PACKET EXPRESS - 33170 Peso (g)</v>
      </c>
      <c r="AV171" s="43"/>
      <c r="AW171" s="43" t="s">
        <v>12</v>
      </c>
      <c r="AX171" s="49" t="s">
        <v>20</v>
      </c>
      <c r="AZ171" s="85" t="str">
        <f t="shared" si="15"/>
        <v>PACKET STANDARD  - 33162INFINITE 70 a 500</v>
      </c>
      <c r="BA171" s="50" t="s">
        <v>57</v>
      </c>
      <c r="BB171" s="50" t="s">
        <v>22</v>
      </c>
      <c r="BC171" s="51" t="s">
        <v>1796</v>
      </c>
      <c r="BE171" s="85" t="str">
        <f t="shared" si="16"/>
        <v>PACKET NOVAS FAIXAS - 33227 Peso (g)</v>
      </c>
      <c r="BF171" s="43"/>
      <c r="BG171" s="43" t="s">
        <v>12</v>
      </c>
      <c r="BH171" s="49" t="s">
        <v>20</v>
      </c>
    </row>
    <row r="172" spans="3:69" x14ac:dyDescent="0.25">
      <c r="C172" s="85" t="str">
        <f t="shared" si="13"/>
        <v>EXPORTA FÁCIL EXPRESSO - 45110INFINITE 7501 a 1000</v>
      </c>
      <c r="D172" s="50" t="s">
        <v>57</v>
      </c>
      <c r="E172" s="50" t="s">
        <v>28</v>
      </c>
      <c r="F172" s="144" t="s">
        <v>1234</v>
      </c>
      <c r="G172" s="144" t="s">
        <v>1235</v>
      </c>
      <c r="H172" s="144" t="s">
        <v>1236</v>
      </c>
      <c r="I172" s="144" t="s">
        <v>1237</v>
      </c>
      <c r="J172" s="144" t="s">
        <v>1238</v>
      </c>
      <c r="K172" s="144" t="s">
        <v>1239</v>
      </c>
      <c r="L172" s="144" t="s">
        <v>1240</v>
      </c>
      <c r="N172" s="85" t="str">
        <f>'[1]EXP FÁCIL STANDARD'!$A$1&amp;O172&amp;P172</f>
        <v>EXPORTA FÁCIL STANDARD - 45128INFINITE 7501 a 1000</v>
      </c>
      <c r="O172" s="50" t="s">
        <v>57</v>
      </c>
      <c r="P172" s="50" t="s">
        <v>28</v>
      </c>
      <c r="Q172" s="147" t="s">
        <v>1241</v>
      </c>
      <c r="R172" s="147" t="s">
        <v>1242</v>
      </c>
      <c r="S172" s="147" t="s">
        <v>1243</v>
      </c>
      <c r="T172" s="147" t="s">
        <v>1244</v>
      </c>
      <c r="U172" s="147" t="s">
        <v>1245</v>
      </c>
      <c r="V172" s="147" t="s">
        <v>1246</v>
      </c>
      <c r="W172" s="147" t="s">
        <v>1247</v>
      </c>
      <c r="AU172" s="85" t="str">
        <f t="shared" si="14"/>
        <v>PACKET EXPRESS - 33170INFINITE 60 a 300</v>
      </c>
      <c r="AV172" s="50" t="s">
        <v>56</v>
      </c>
      <c r="AW172" s="50" t="s">
        <v>24</v>
      </c>
      <c r="AX172" s="51" t="s">
        <v>1797</v>
      </c>
      <c r="AZ172" s="85" t="str">
        <f t="shared" si="15"/>
        <v>PACKET STANDARD  - 33162INFINITE 7501 a 1000</v>
      </c>
      <c r="BA172" s="50" t="s">
        <v>57</v>
      </c>
      <c r="BB172" s="50" t="s">
        <v>28</v>
      </c>
      <c r="BC172" s="51" t="s">
        <v>1798</v>
      </c>
      <c r="BE172" s="85" t="str">
        <f t="shared" si="16"/>
        <v>PACKET NOVAS FAIXAS - 33227INFINITE 60 a 200</v>
      </c>
      <c r="BF172" s="50" t="s">
        <v>56</v>
      </c>
      <c r="BG172" s="50" t="s">
        <v>25</v>
      </c>
      <c r="BH172" s="51" t="s">
        <v>1799</v>
      </c>
    </row>
    <row r="173" spans="3:69" x14ac:dyDescent="0.25">
      <c r="C173" s="85" t="str">
        <f t="shared" si="13"/>
        <v>EXPORTA FÁCIL EXPRESSO - 45110INFINITE 71001 a 1.500</v>
      </c>
      <c r="D173" s="50" t="s">
        <v>57</v>
      </c>
      <c r="E173" s="50" t="s">
        <v>34</v>
      </c>
      <c r="F173" s="144" t="s">
        <v>1274</v>
      </c>
      <c r="G173" s="144" t="s">
        <v>1275</v>
      </c>
      <c r="H173" s="144" t="s">
        <v>1276</v>
      </c>
      <c r="I173" s="144" t="s">
        <v>1277</v>
      </c>
      <c r="J173" s="144" t="s">
        <v>1278</v>
      </c>
      <c r="K173" s="144" t="s">
        <v>1279</v>
      </c>
      <c r="L173" s="144" t="s">
        <v>1280</v>
      </c>
      <c r="N173" s="85" t="str">
        <f>'[1]EXP FÁCIL STANDARD'!$A$1&amp;O173&amp;P173</f>
        <v>EXPORTA FÁCIL STANDARD - 45128INFINITE 71001 a 1.500</v>
      </c>
      <c r="O173" s="50" t="s">
        <v>57</v>
      </c>
      <c r="P173" s="50" t="s">
        <v>34</v>
      </c>
      <c r="Q173" s="147" t="s">
        <v>1281</v>
      </c>
      <c r="R173" s="147" t="s">
        <v>1282</v>
      </c>
      <c r="S173" s="147" t="s">
        <v>1283</v>
      </c>
      <c r="T173" s="147" t="s">
        <v>1284</v>
      </c>
      <c r="U173" s="147" t="s">
        <v>1285</v>
      </c>
      <c r="V173" s="147" t="s">
        <v>1286</v>
      </c>
      <c r="W173" s="147" t="s">
        <v>1287</v>
      </c>
      <c r="AU173" s="85" t="str">
        <f t="shared" si="14"/>
        <v>PACKET EXPRESS - 33170INFINITE 6301 a 500</v>
      </c>
      <c r="AV173" s="50" t="s">
        <v>56</v>
      </c>
      <c r="AW173" s="50" t="s">
        <v>30</v>
      </c>
      <c r="AX173" s="51" t="s">
        <v>1643</v>
      </c>
      <c r="AZ173" s="85" t="str">
        <f t="shared" si="15"/>
        <v>PACKET STANDARD  - 33162INFINITE 71001 a 1.500</v>
      </c>
      <c r="BA173" s="50" t="s">
        <v>57</v>
      </c>
      <c r="BB173" s="50" t="s">
        <v>34</v>
      </c>
      <c r="BC173" s="51" t="s">
        <v>1800</v>
      </c>
      <c r="BE173" s="85" t="str">
        <f t="shared" si="16"/>
        <v>PACKET NOVAS FAIXAS - 33227INFINITE 6201 a 500</v>
      </c>
      <c r="BF173" s="50" t="s">
        <v>56</v>
      </c>
      <c r="BG173" s="50" t="s">
        <v>31</v>
      </c>
      <c r="BH173" s="51" t="s">
        <v>1801</v>
      </c>
    </row>
    <row r="174" spans="3:69" x14ac:dyDescent="0.25">
      <c r="C174" s="85" t="str">
        <f t="shared" si="13"/>
        <v>EXPORTA FÁCIL EXPRESSO - 45110INFINITE 71.501 a 2.000</v>
      </c>
      <c r="D174" s="50" t="s">
        <v>57</v>
      </c>
      <c r="E174" s="50" t="s">
        <v>38</v>
      </c>
      <c r="F174" s="144" t="s">
        <v>1305</v>
      </c>
      <c r="G174" s="144" t="s">
        <v>1306</v>
      </c>
      <c r="H174" s="144" t="s">
        <v>1307</v>
      </c>
      <c r="I174" s="144" t="s">
        <v>1308</v>
      </c>
      <c r="J174" s="144" t="s">
        <v>1309</v>
      </c>
      <c r="K174" s="144" t="s">
        <v>1310</v>
      </c>
      <c r="L174" s="144" t="s">
        <v>1311</v>
      </c>
      <c r="N174" s="85" t="str">
        <f>'[1]EXP FÁCIL STANDARD'!$A$1&amp;O174&amp;P174</f>
        <v>EXPORTA FÁCIL STANDARD - 45128INFINITE 71.501 a 2.000</v>
      </c>
      <c r="O174" s="50" t="s">
        <v>57</v>
      </c>
      <c r="P174" s="50" t="s">
        <v>38</v>
      </c>
      <c r="Q174" s="147" t="s">
        <v>1312</v>
      </c>
      <c r="R174" s="147" t="s">
        <v>1313</v>
      </c>
      <c r="S174" s="147" t="s">
        <v>1314</v>
      </c>
      <c r="T174" s="147" t="s">
        <v>1315</v>
      </c>
      <c r="U174" s="147" t="s">
        <v>1316</v>
      </c>
      <c r="V174" s="147" t="s">
        <v>1317</v>
      </c>
      <c r="W174" s="147" t="s">
        <v>1318</v>
      </c>
      <c r="AU174" s="85" t="str">
        <f t="shared" si="14"/>
        <v>PACKET EXPRESS - 33170INFINITE 6501 a 1000</v>
      </c>
      <c r="AV174" s="50" t="s">
        <v>56</v>
      </c>
      <c r="AW174" s="50" t="s">
        <v>28</v>
      </c>
      <c r="AX174" s="51" t="s">
        <v>1802</v>
      </c>
      <c r="AZ174" s="85" t="str">
        <f t="shared" si="15"/>
        <v>PACKET STANDARD  - 33162INFINITE 71.501 a 2.000</v>
      </c>
      <c r="BA174" s="50" t="s">
        <v>57</v>
      </c>
      <c r="BB174" s="50" t="s">
        <v>38</v>
      </c>
      <c r="BC174" s="51" t="s">
        <v>1803</v>
      </c>
      <c r="BE174" s="85" t="str">
        <f t="shared" si="16"/>
        <v>PACKET NOVAS FAIXAS - 33227INFINITE 6501 a 1000</v>
      </c>
      <c r="BF174" s="50" t="s">
        <v>56</v>
      </c>
      <c r="BG174" s="50" t="s">
        <v>28</v>
      </c>
      <c r="BH174" s="51" t="s">
        <v>1804</v>
      </c>
    </row>
    <row r="175" spans="3:69" x14ac:dyDescent="0.25">
      <c r="C175" s="85" t="str">
        <f t="shared" si="13"/>
        <v>EXPORTA FÁCIL EXPRESSO - 45110INFINITE 72.001 a 2.500</v>
      </c>
      <c r="D175" s="50" t="s">
        <v>57</v>
      </c>
      <c r="E175" s="50" t="s">
        <v>42</v>
      </c>
      <c r="F175" s="144" t="s">
        <v>1336</v>
      </c>
      <c r="G175" s="144" t="s">
        <v>1337</v>
      </c>
      <c r="H175" s="144" t="s">
        <v>1338</v>
      </c>
      <c r="I175" s="144" t="s">
        <v>1339</v>
      </c>
      <c r="J175" s="144" t="s">
        <v>1340</v>
      </c>
      <c r="K175" s="144" t="s">
        <v>1341</v>
      </c>
      <c r="L175" s="144" t="s">
        <v>1342</v>
      </c>
      <c r="N175" s="85" t="str">
        <f>'[1]EXP FÁCIL STANDARD'!$A$1&amp;O175&amp;P175</f>
        <v>EXPORTA FÁCIL STANDARD - 45128INFINITE 72.001 a 2.500</v>
      </c>
      <c r="O175" s="50" t="s">
        <v>57</v>
      </c>
      <c r="P175" s="50" t="s">
        <v>42</v>
      </c>
      <c r="Q175" s="147" t="s">
        <v>1343</v>
      </c>
      <c r="R175" s="147" t="s">
        <v>1344</v>
      </c>
      <c r="S175" s="147" t="s">
        <v>1345</v>
      </c>
      <c r="T175" s="147" t="s">
        <v>1346</v>
      </c>
      <c r="U175" s="147" t="s">
        <v>1347</v>
      </c>
      <c r="V175" s="147" t="s">
        <v>1348</v>
      </c>
      <c r="W175" s="147" t="s">
        <v>1349</v>
      </c>
      <c r="AU175" s="85" t="str">
        <f t="shared" si="14"/>
        <v>PACKET EXPRESS - 33170INFINITE 61001 a 1.500</v>
      </c>
      <c r="AV175" s="50" t="s">
        <v>56</v>
      </c>
      <c r="AW175" s="50" t="s">
        <v>34</v>
      </c>
      <c r="AX175" s="51" t="s">
        <v>1805</v>
      </c>
      <c r="AZ175" s="85" t="str">
        <f t="shared" si="15"/>
        <v>PACKET STANDARD  - 33162INFINITE 72.001 a 2.500</v>
      </c>
      <c r="BA175" s="50" t="s">
        <v>57</v>
      </c>
      <c r="BB175" s="50" t="s">
        <v>42</v>
      </c>
      <c r="BC175" s="51" t="s">
        <v>1806</v>
      </c>
      <c r="BE175" s="85" t="str">
        <f t="shared" si="16"/>
        <v>PACKET NOVAS FAIXAS - 33227INFINITE 61001 a 1.500</v>
      </c>
      <c r="BF175" s="50" t="s">
        <v>56</v>
      </c>
      <c r="BG175" s="50" t="s">
        <v>34</v>
      </c>
      <c r="BH175" s="51" t="s">
        <v>1807</v>
      </c>
    </row>
    <row r="176" spans="3:69" x14ac:dyDescent="0.25">
      <c r="C176" s="85" t="str">
        <f t="shared" si="13"/>
        <v>EXPORTA FÁCIL EXPRESSO - 45110INFINITE 72.501 a 3.000</v>
      </c>
      <c r="D176" s="50" t="s">
        <v>57</v>
      </c>
      <c r="E176" s="50" t="s">
        <v>44</v>
      </c>
      <c r="F176" s="144" t="s">
        <v>1360</v>
      </c>
      <c r="G176" s="144" t="s">
        <v>1361</v>
      </c>
      <c r="H176" s="144" t="s">
        <v>1362</v>
      </c>
      <c r="I176" s="144" t="s">
        <v>1363</v>
      </c>
      <c r="J176" s="144" t="s">
        <v>1364</v>
      </c>
      <c r="K176" s="144" t="s">
        <v>1365</v>
      </c>
      <c r="L176" s="144" t="s">
        <v>1366</v>
      </c>
      <c r="N176" s="85" t="str">
        <f>'[1]EXP FÁCIL STANDARD'!$A$1&amp;O176&amp;P176</f>
        <v>EXPORTA FÁCIL STANDARD - 45128INFINITE 72.501 a 3.000</v>
      </c>
      <c r="O176" s="50" t="s">
        <v>57</v>
      </c>
      <c r="P176" s="50" t="s">
        <v>44</v>
      </c>
      <c r="Q176" s="147" t="s">
        <v>1367</v>
      </c>
      <c r="R176" s="147" t="s">
        <v>1368</v>
      </c>
      <c r="S176" s="147" t="s">
        <v>1369</v>
      </c>
      <c r="T176" s="147" t="s">
        <v>1370</v>
      </c>
      <c r="U176" s="147" t="s">
        <v>1371</v>
      </c>
      <c r="V176" s="147" t="s">
        <v>1372</v>
      </c>
      <c r="W176" s="147" t="s">
        <v>1373</v>
      </c>
      <c r="AU176" s="85" t="str">
        <f t="shared" si="14"/>
        <v>PACKET EXPRESS - 33170INFINITE 61.501 a 2.000</v>
      </c>
      <c r="AV176" s="50" t="s">
        <v>56</v>
      </c>
      <c r="AW176" s="50" t="s">
        <v>38</v>
      </c>
      <c r="AX176" s="51" t="s">
        <v>1808</v>
      </c>
      <c r="AZ176" s="85" t="str">
        <f t="shared" si="15"/>
        <v>PACKET STANDARD  - 33162INFINITE 72.501 a 3.000</v>
      </c>
      <c r="BA176" s="50" t="s">
        <v>57</v>
      </c>
      <c r="BB176" s="50" t="s">
        <v>44</v>
      </c>
      <c r="BC176" s="51" t="s">
        <v>1809</v>
      </c>
      <c r="BE176" s="85" t="str">
        <f t="shared" si="16"/>
        <v>PACKET NOVAS FAIXAS - 33227INFINITE 61.501 a 2.000</v>
      </c>
      <c r="BF176" s="50" t="s">
        <v>56</v>
      </c>
      <c r="BG176" s="50" t="s">
        <v>38</v>
      </c>
      <c r="BH176" s="51" t="s">
        <v>1810</v>
      </c>
    </row>
    <row r="177" spans="3:69" x14ac:dyDescent="0.25">
      <c r="C177" s="85" t="str">
        <f t="shared" si="13"/>
        <v>EXPORTA FÁCIL EXPRESSO - 45110INFINITE 73.001 a 3.500</v>
      </c>
      <c r="D177" s="50" t="s">
        <v>57</v>
      </c>
      <c r="E177" s="50" t="s">
        <v>46</v>
      </c>
      <c r="F177" s="144" t="s">
        <v>1383</v>
      </c>
      <c r="G177" s="144" t="s">
        <v>1384</v>
      </c>
      <c r="H177" s="144" t="s">
        <v>1385</v>
      </c>
      <c r="I177" s="144" t="s">
        <v>1386</v>
      </c>
      <c r="J177" s="144" t="s">
        <v>1387</v>
      </c>
      <c r="K177" s="144" t="s">
        <v>1388</v>
      </c>
      <c r="L177" s="144" t="s">
        <v>1389</v>
      </c>
      <c r="N177" s="85" t="str">
        <f>'[1]EXP FÁCIL STANDARD'!$A$1&amp;O177&amp;P177</f>
        <v>EXPORTA FÁCIL STANDARD - 45128INFINITE 73.001 a 3.500</v>
      </c>
      <c r="O177" s="50" t="s">
        <v>57</v>
      </c>
      <c r="P177" s="50" t="s">
        <v>46</v>
      </c>
      <c r="Q177" s="147" t="s">
        <v>1390</v>
      </c>
      <c r="R177" s="147" t="s">
        <v>1391</v>
      </c>
      <c r="S177" s="147" t="s">
        <v>1392</v>
      </c>
      <c r="T177" s="147" t="s">
        <v>1393</v>
      </c>
      <c r="U177" s="147" t="s">
        <v>1394</v>
      </c>
      <c r="V177" s="147" t="s">
        <v>1395</v>
      </c>
      <c r="W177" s="147" t="s">
        <v>1396</v>
      </c>
      <c r="AU177" s="85" t="str">
        <f t="shared" si="14"/>
        <v>PACKET EXPRESS - 33170INFINITE 62.001 a 2.500</v>
      </c>
      <c r="AV177" s="50" t="s">
        <v>56</v>
      </c>
      <c r="AW177" s="50" t="s">
        <v>42</v>
      </c>
      <c r="AX177" s="51" t="s">
        <v>1811</v>
      </c>
      <c r="AZ177" s="85" t="str">
        <f t="shared" si="15"/>
        <v>PACKET STANDARD  - 33162INFINITE 73.001 a 3.500</v>
      </c>
      <c r="BA177" s="50" t="s">
        <v>57</v>
      </c>
      <c r="BB177" s="50" t="s">
        <v>46</v>
      </c>
      <c r="BC177" s="51" t="s">
        <v>1489</v>
      </c>
      <c r="BE177" s="85" t="str">
        <f t="shared" si="16"/>
        <v>PACKET NOVAS FAIXAS - 33227INFINITE 62.001 a 2.500</v>
      </c>
      <c r="BF177" s="50" t="s">
        <v>56</v>
      </c>
      <c r="BG177" s="50" t="s">
        <v>42</v>
      </c>
      <c r="BH177" s="51" t="s">
        <v>1812</v>
      </c>
    </row>
    <row r="178" spans="3:69" x14ac:dyDescent="0.25">
      <c r="C178" s="85" t="str">
        <f t="shared" si="13"/>
        <v>EXPORTA FÁCIL EXPRESSO - 45110INFINITE 73.501 a 4.000</v>
      </c>
      <c r="D178" s="50" t="s">
        <v>57</v>
      </c>
      <c r="E178" s="50" t="s">
        <v>48</v>
      </c>
      <c r="F178" s="144" t="s">
        <v>1407</v>
      </c>
      <c r="G178" s="144" t="s">
        <v>1408</v>
      </c>
      <c r="H178" s="144" t="s">
        <v>1409</v>
      </c>
      <c r="I178" s="144" t="s">
        <v>1410</v>
      </c>
      <c r="J178" s="144" t="s">
        <v>1411</v>
      </c>
      <c r="K178" s="144" t="s">
        <v>1412</v>
      </c>
      <c r="L178" s="144" t="s">
        <v>1413</v>
      </c>
      <c r="N178" s="85" t="str">
        <f>'[1]EXP FÁCIL STANDARD'!$A$1&amp;O178&amp;P178</f>
        <v>EXPORTA FÁCIL STANDARD - 45128INFINITE 73.501 a 4.000</v>
      </c>
      <c r="O178" s="50" t="s">
        <v>57</v>
      </c>
      <c r="P178" s="50" t="s">
        <v>48</v>
      </c>
      <c r="Q178" s="147" t="s">
        <v>1414</v>
      </c>
      <c r="R178" s="147" t="s">
        <v>1415</v>
      </c>
      <c r="S178" s="147" t="s">
        <v>1416</v>
      </c>
      <c r="T178" s="147" t="s">
        <v>1417</v>
      </c>
      <c r="U178" s="147" t="s">
        <v>1418</v>
      </c>
      <c r="V178" s="147" t="s">
        <v>1419</v>
      </c>
      <c r="W178" s="147" t="s">
        <v>1420</v>
      </c>
      <c r="AU178" s="85" t="str">
        <f t="shared" si="14"/>
        <v>PACKET EXPRESS - 33170INFINITE 62.501 a 3.000</v>
      </c>
      <c r="AV178" s="50" t="s">
        <v>56</v>
      </c>
      <c r="AW178" s="50" t="s">
        <v>44</v>
      </c>
      <c r="AX178" s="51" t="s">
        <v>1813</v>
      </c>
      <c r="AZ178" s="85" t="str">
        <f t="shared" si="15"/>
        <v>PACKET STANDARD  - 33162INFINITE 73.501 a 4.000</v>
      </c>
      <c r="BA178" s="50" t="s">
        <v>57</v>
      </c>
      <c r="BB178" s="50" t="s">
        <v>48</v>
      </c>
      <c r="BC178" s="51" t="s">
        <v>1814</v>
      </c>
      <c r="BE178" s="85" t="str">
        <f t="shared" si="16"/>
        <v>PACKET NOVAS FAIXAS - 33227INFINITE 62.501 a 3.000</v>
      </c>
      <c r="BF178" s="50" t="s">
        <v>56</v>
      </c>
      <c r="BG178" s="50" t="s">
        <v>44</v>
      </c>
      <c r="BH178" s="51" t="s">
        <v>1815</v>
      </c>
    </row>
    <row r="179" spans="3:69" x14ac:dyDescent="0.25">
      <c r="C179" s="85" t="str">
        <f t="shared" si="13"/>
        <v>EXPORTA FÁCIL EXPRESSO - 45110INFINITE 74.001 a 4.500</v>
      </c>
      <c r="D179" s="50" t="s">
        <v>57</v>
      </c>
      <c r="E179" s="50" t="s">
        <v>50</v>
      </c>
      <c r="F179" s="144" t="s">
        <v>1429</v>
      </c>
      <c r="G179" s="144" t="s">
        <v>1430</v>
      </c>
      <c r="H179" s="144" t="s">
        <v>1431</v>
      </c>
      <c r="I179" s="144" t="s">
        <v>1432</v>
      </c>
      <c r="J179" s="144" t="s">
        <v>1433</v>
      </c>
      <c r="K179" s="144" t="s">
        <v>1434</v>
      </c>
      <c r="L179" s="144" t="s">
        <v>1435</v>
      </c>
      <c r="N179" s="85" t="str">
        <f>'[1]EXP FÁCIL STANDARD'!$A$1&amp;O179&amp;P179</f>
        <v>EXPORTA FÁCIL STANDARD - 45128INFINITE 74.001 a 4.500</v>
      </c>
      <c r="O179" s="50" t="s">
        <v>57</v>
      </c>
      <c r="P179" s="50" t="s">
        <v>50</v>
      </c>
      <c r="Q179" s="147" t="s">
        <v>1436</v>
      </c>
      <c r="R179" s="147" t="s">
        <v>1437</v>
      </c>
      <c r="S179" s="147" t="s">
        <v>1438</v>
      </c>
      <c r="T179" s="147" t="s">
        <v>1439</v>
      </c>
      <c r="U179" s="147" t="s">
        <v>1440</v>
      </c>
      <c r="V179" s="147" t="s">
        <v>1441</v>
      </c>
      <c r="W179" s="147" t="s">
        <v>1442</v>
      </c>
      <c r="AU179" s="85" t="str">
        <f t="shared" si="14"/>
        <v>PACKET EXPRESS - 33170INFINITE 63.001 a 3.500</v>
      </c>
      <c r="AV179" s="50" t="s">
        <v>56</v>
      </c>
      <c r="AW179" s="50" t="s">
        <v>46</v>
      </c>
      <c r="AX179" s="51" t="s">
        <v>1816</v>
      </c>
      <c r="AZ179" s="85" t="str">
        <f t="shared" si="15"/>
        <v>PACKET STANDARD  - 33162INFINITE 74.001 a 4.500</v>
      </c>
      <c r="BA179" s="50" t="s">
        <v>57</v>
      </c>
      <c r="BB179" s="50" t="s">
        <v>50</v>
      </c>
      <c r="BC179" s="51" t="s">
        <v>1817</v>
      </c>
      <c r="BE179" s="85" t="str">
        <f t="shared" si="16"/>
        <v>PACKET NOVAS FAIXAS - 33227INFINITE 63.001 a 3.500</v>
      </c>
      <c r="BF179" s="50" t="s">
        <v>56</v>
      </c>
      <c r="BG179" s="50" t="s">
        <v>46</v>
      </c>
      <c r="BH179" s="51" t="s">
        <v>1818</v>
      </c>
    </row>
    <row r="180" spans="3:69" x14ac:dyDescent="0.25">
      <c r="C180" s="85" t="str">
        <f t="shared" si="13"/>
        <v>EXPORTA FÁCIL EXPRESSO - 45110INFINITE 74.501 a 5.000</v>
      </c>
      <c r="D180" s="50" t="s">
        <v>57</v>
      </c>
      <c r="E180" s="50" t="s">
        <v>52</v>
      </c>
      <c r="F180" s="144" t="s">
        <v>1448</v>
      </c>
      <c r="G180" s="144" t="s">
        <v>1449</v>
      </c>
      <c r="H180" s="144" t="s">
        <v>1450</v>
      </c>
      <c r="I180" s="144" t="s">
        <v>1451</v>
      </c>
      <c r="J180" s="144" t="s">
        <v>1452</v>
      </c>
      <c r="K180" s="144" t="s">
        <v>1453</v>
      </c>
      <c r="L180" s="144" t="s">
        <v>1454</v>
      </c>
      <c r="N180" s="85" t="str">
        <f>'[1]EXP FÁCIL STANDARD'!$A$1&amp;O180&amp;P180</f>
        <v>EXPORTA FÁCIL STANDARD - 45128INFINITE 74.501 a 5.000</v>
      </c>
      <c r="O180" s="50" t="s">
        <v>57</v>
      </c>
      <c r="P180" s="50" t="s">
        <v>52</v>
      </c>
      <c r="Q180" s="147" t="s">
        <v>1455</v>
      </c>
      <c r="R180" s="147" t="s">
        <v>1456</v>
      </c>
      <c r="S180" s="147" t="s">
        <v>1457</v>
      </c>
      <c r="T180" s="147" t="s">
        <v>1458</v>
      </c>
      <c r="U180" s="147" t="s">
        <v>1459</v>
      </c>
      <c r="V180" s="147" t="s">
        <v>1460</v>
      </c>
      <c r="W180" s="147" t="s">
        <v>1461</v>
      </c>
      <c r="AU180" s="85" t="str">
        <f t="shared" si="14"/>
        <v>PACKET EXPRESS - 33170INFINITE 63.501 a 4.000</v>
      </c>
      <c r="AV180" s="50" t="s">
        <v>56</v>
      </c>
      <c r="AW180" s="50" t="s">
        <v>48</v>
      </c>
      <c r="AX180" s="51" t="s">
        <v>1819</v>
      </c>
      <c r="AZ180" s="85" t="str">
        <f t="shared" si="15"/>
        <v>PACKET STANDARD  - 33162INFINITE 74.501 a 5.000</v>
      </c>
      <c r="BA180" s="50" t="s">
        <v>57</v>
      </c>
      <c r="BB180" s="50" t="s">
        <v>52</v>
      </c>
      <c r="BC180" s="51" t="s">
        <v>1820</v>
      </c>
      <c r="BE180" s="85" t="str">
        <f t="shared" si="16"/>
        <v>PACKET NOVAS FAIXAS - 33227INFINITE 63.501 a 4.000</v>
      </c>
      <c r="BF180" s="50" t="s">
        <v>56</v>
      </c>
      <c r="BG180" s="50" t="s">
        <v>48</v>
      </c>
      <c r="BH180" s="51" t="s">
        <v>1821</v>
      </c>
    </row>
    <row r="181" spans="3:69" x14ac:dyDescent="0.25">
      <c r="C181" s="85" t="str">
        <f t="shared" si="13"/>
        <v>EXPORTA FÁCIL EXPRESSO - 45110INFINITE 71/2 Kg Adicional</v>
      </c>
      <c r="D181" s="50" t="s">
        <v>57</v>
      </c>
      <c r="E181" s="50" t="s">
        <v>54</v>
      </c>
      <c r="F181" s="144" t="s">
        <v>1272</v>
      </c>
      <c r="G181" s="144" t="s">
        <v>1467</v>
      </c>
      <c r="H181" s="144" t="s">
        <v>1468</v>
      </c>
      <c r="I181" s="144" t="s">
        <v>1469</v>
      </c>
      <c r="J181" s="144" t="s">
        <v>1227</v>
      </c>
      <c r="K181" s="144" t="s">
        <v>1470</v>
      </c>
      <c r="L181" s="144" t="s">
        <v>1471</v>
      </c>
      <c r="N181" s="85" t="str">
        <f>'[1]EXP FÁCIL STANDARD'!$A$1&amp;O181&amp;P181</f>
        <v>EXPORTA FÁCIL STANDARD - 45128INFINITE 71/2 Kg Adicional</v>
      </c>
      <c r="O181" s="50" t="s">
        <v>57</v>
      </c>
      <c r="P181" s="50" t="s">
        <v>54</v>
      </c>
      <c r="Q181" s="147" t="s">
        <v>1472</v>
      </c>
      <c r="R181" s="147" t="s">
        <v>1473</v>
      </c>
      <c r="S181" s="147" t="s">
        <v>1474</v>
      </c>
      <c r="T181" s="147" t="s">
        <v>1475</v>
      </c>
      <c r="U181" s="147" t="s">
        <v>1468</v>
      </c>
      <c r="V181" s="147" t="s">
        <v>1476</v>
      </c>
      <c r="W181" s="147" t="s">
        <v>1477</v>
      </c>
      <c r="AU181" s="85" t="str">
        <f t="shared" si="14"/>
        <v>PACKET EXPRESS - 33170INFINITE 64.001 a 4.500</v>
      </c>
      <c r="AV181" s="50" t="s">
        <v>56</v>
      </c>
      <c r="AW181" s="50" t="s">
        <v>50</v>
      </c>
      <c r="AX181" s="51" t="s">
        <v>1822</v>
      </c>
      <c r="AZ181" s="85" t="str">
        <f t="shared" si="15"/>
        <v>PACKET STANDARD  - 33162INFINITE 71/2 Kg Adicional</v>
      </c>
      <c r="BA181" s="50" t="s">
        <v>57</v>
      </c>
      <c r="BB181" s="50" t="s">
        <v>54</v>
      </c>
      <c r="BC181" s="51" t="s">
        <v>1761</v>
      </c>
      <c r="BE181" s="85" t="str">
        <f t="shared" si="16"/>
        <v>PACKET NOVAS FAIXAS - 33227INFINITE 64.001 a 4.500</v>
      </c>
      <c r="BF181" s="50" t="s">
        <v>56</v>
      </c>
      <c r="BG181" s="50" t="s">
        <v>50</v>
      </c>
      <c r="BH181" s="51" t="s">
        <v>1823</v>
      </c>
    </row>
    <row r="182" spans="3:69" x14ac:dyDescent="0.25">
      <c r="C182" s="85" t="str">
        <f t="shared" si="13"/>
        <v>EXPORTA FÁCIL EXPRESSO - 45110 Peso (g)</v>
      </c>
      <c r="D182" s="43"/>
      <c r="E182" s="43" t="s">
        <v>12</v>
      </c>
      <c r="F182" s="49" t="s">
        <v>13</v>
      </c>
      <c r="G182" s="49" t="s">
        <v>14</v>
      </c>
      <c r="H182" s="49" t="s">
        <v>15</v>
      </c>
      <c r="I182" s="49" t="s">
        <v>16</v>
      </c>
      <c r="J182" s="49" t="s">
        <v>17</v>
      </c>
      <c r="K182" s="49" t="s">
        <v>18</v>
      </c>
      <c r="L182" s="49" t="s">
        <v>19</v>
      </c>
      <c r="N182" s="85" t="str">
        <f>'[1]EXP FÁCIL STANDARD'!$A$1&amp;O182&amp;P182</f>
        <v>EXPORTA FÁCIL STANDARD - 45128 Peso (g)</v>
      </c>
      <c r="O182" s="43"/>
      <c r="P182" s="43" t="s">
        <v>12</v>
      </c>
      <c r="Q182" s="49" t="s">
        <v>13</v>
      </c>
      <c r="R182" s="49" t="s">
        <v>14</v>
      </c>
      <c r="S182" s="49" t="s">
        <v>15</v>
      </c>
      <c r="T182" s="49" t="s">
        <v>16</v>
      </c>
      <c r="U182" s="49" t="s">
        <v>17</v>
      </c>
      <c r="V182" s="49" t="s">
        <v>18</v>
      </c>
      <c r="W182" s="49" t="s">
        <v>19</v>
      </c>
      <c r="AU182" s="85" t="str">
        <f t="shared" si="14"/>
        <v>PACKET EXPRESS - 33170INFINITE 64.501 a 5.000</v>
      </c>
      <c r="AV182" s="50" t="s">
        <v>56</v>
      </c>
      <c r="AW182" s="50" t="s">
        <v>52</v>
      </c>
      <c r="AX182" s="51" t="s">
        <v>1824</v>
      </c>
      <c r="AZ182" s="85" t="str">
        <f t="shared" si="15"/>
        <v>PACKET STANDARD  - 33162 Peso (g)</v>
      </c>
      <c r="BA182" s="43"/>
      <c r="BB182" s="43" t="s">
        <v>12</v>
      </c>
      <c r="BC182" s="49" t="s">
        <v>20</v>
      </c>
      <c r="BE182" s="85" t="str">
        <f t="shared" si="16"/>
        <v>PACKET NOVAS FAIXAS - 33227INFINITE 64.501 a 5.000</v>
      </c>
      <c r="BF182" s="50" t="s">
        <v>56</v>
      </c>
      <c r="BG182" s="50" t="s">
        <v>52</v>
      </c>
      <c r="BH182" s="51" t="s">
        <v>1825</v>
      </c>
      <c r="BK182" s="92"/>
      <c r="BL182" s="92"/>
      <c r="BM182" s="93"/>
      <c r="BN182" s="93"/>
      <c r="BO182" s="93"/>
      <c r="BP182" s="93"/>
      <c r="BQ182" s="93"/>
    </row>
    <row r="183" spans="3:69" x14ac:dyDescent="0.25">
      <c r="C183" s="85" t="str">
        <f t="shared" si="13"/>
        <v>EXPORTA FÁCIL EXPRESSO - 45110INFINITE 80 a 500</v>
      </c>
      <c r="D183" s="50" t="s">
        <v>58</v>
      </c>
      <c r="E183" s="50" t="s">
        <v>22</v>
      </c>
      <c r="F183" s="144" t="s">
        <v>1190</v>
      </c>
      <c r="G183" s="144" t="s">
        <v>1191</v>
      </c>
      <c r="H183" s="144" t="s">
        <v>1192</v>
      </c>
      <c r="I183" s="144" t="s">
        <v>1193</v>
      </c>
      <c r="J183" s="144" t="s">
        <v>1194</v>
      </c>
      <c r="K183" s="144" t="s">
        <v>1195</v>
      </c>
      <c r="L183" s="144" t="s">
        <v>1196</v>
      </c>
      <c r="N183" s="85" t="str">
        <f>'[1]EXP FÁCIL STANDARD'!$A$1&amp;O183&amp;P183</f>
        <v>EXPORTA FÁCIL STANDARD - 45128INFINITE 80 a 500</v>
      </c>
      <c r="O183" s="50" t="s">
        <v>58</v>
      </c>
      <c r="P183" s="50" t="s">
        <v>22</v>
      </c>
      <c r="Q183" s="51" t="s">
        <v>1826</v>
      </c>
      <c r="R183" s="51" t="s">
        <v>1827</v>
      </c>
      <c r="S183" s="51" t="s">
        <v>1828</v>
      </c>
      <c r="T183" s="51" t="s">
        <v>1829</v>
      </c>
      <c r="U183" s="51" t="s">
        <v>1830</v>
      </c>
      <c r="V183" s="51" t="s">
        <v>1831</v>
      </c>
      <c r="W183" s="51" t="s">
        <v>1832</v>
      </c>
      <c r="AU183" s="85" t="str">
        <f t="shared" si="14"/>
        <v>PACKET EXPRESS - 33170INFINITE 61/2 Kg Adicional</v>
      </c>
      <c r="AV183" s="50" t="s">
        <v>56</v>
      </c>
      <c r="AW183" s="50" t="s">
        <v>54</v>
      </c>
      <c r="AX183" s="51" t="s">
        <v>1833</v>
      </c>
      <c r="AZ183" s="85" t="str">
        <f t="shared" si="15"/>
        <v>PACKET STANDARD  - 33162INFINITE 80 a 500</v>
      </c>
      <c r="BA183" s="50" t="s">
        <v>58</v>
      </c>
      <c r="BB183" s="50" t="s">
        <v>22</v>
      </c>
      <c r="BC183" s="51" t="s">
        <v>1834</v>
      </c>
      <c r="BE183" s="85" t="str">
        <f t="shared" si="16"/>
        <v>PACKET NOVAS FAIXAS - 33227INFINITE 61/2 Kg Adicional</v>
      </c>
      <c r="BF183" s="50" t="s">
        <v>56</v>
      </c>
      <c r="BG183" s="50" t="s">
        <v>54</v>
      </c>
      <c r="BH183" s="51" t="s">
        <v>1835</v>
      </c>
    </row>
    <row r="184" spans="3:69" x14ac:dyDescent="0.25">
      <c r="C184" s="85" t="str">
        <f t="shared" si="13"/>
        <v>EXPORTA FÁCIL EXPRESSO - 45110INFINITE 8501 a 1000</v>
      </c>
      <c r="D184" s="50" t="s">
        <v>58</v>
      </c>
      <c r="E184" s="50" t="s">
        <v>28</v>
      </c>
      <c r="F184" s="144" t="s">
        <v>1234</v>
      </c>
      <c r="G184" s="144" t="s">
        <v>1235</v>
      </c>
      <c r="H184" s="144" t="s">
        <v>1236</v>
      </c>
      <c r="I184" s="144" t="s">
        <v>1237</v>
      </c>
      <c r="J184" s="144" t="s">
        <v>1238</v>
      </c>
      <c r="K184" s="144" t="s">
        <v>1239</v>
      </c>
      <c r="L184" s="144" t="s">
        <v>1240</v>
      </c>
      <c r="N184" s="85" t="str">
        <f>'[1]EXP FÁCIL STANDARD'!$A$1&amp;O184&amp;P184</f>
        <v>EXPORTA FÁCIL STANDARD - 45128INFINITE 8501 a 1000</v>
      </c>
      <c r="O184" s="50" t="s">
        <v>58</v>
      </c>
      <c r="P184" s="50" t="s">
        <v>28</v>
      </c>
      <c r="Q184" s="51" t="s">
        <v>1836</v>
      </c>
      <c r="R184" s="51" t="s">
        <v>1837</v>
      </c>
      <c r="S184" s="51" t="s">
        <v>1838</v>
      </c>
      <c r="T184" s="51" t="s">
        <v>1839</v>
      </c>
      <c r="U184" s="51" t="s">
        <v>1840</v>
      </c>
      <c r="V184" s="51" t="s">
        <v>1841</v>
      </c>
      <c r="W184" s="51" t="s">
        <v>1842</v>
      </c>
      <c r="AU184" s="85" t="str">
        <f t="shared" si="14"/>
        <v>PACKET EXPRESS - 33170 Peso (g)</v>
      </c>
      <c r="AV184" s="43"/>
      <c r="AW184" s="43" t="s">
        <v>12</v>
      </c>
      <c r="AX184" s="49" t="s">
        <v>20</v>
      </c>
      <c r="AZ184" s="85" t="str">
        <f t="shared" si="15"/>
        <v>PACKET STANDARD  - 33162INFINITE 8501 a 1000</v>
      </c>
      <c r="BA184" s="50" t="s">
        <v>58</v>
      </c>
      <c r="BB184" s="50" t="s">
        <v>28</v>
      </c>
      <c r="BC184" s="51" t="s">
        <v>1843</v>
      </c>
      <c r="BE184" s="85" t="str">
        <f t="shared" si="16"/>
        <v>PACKET NOVAS FAIXAS - 33227 Peso (g)</v>
      </c>
      <c r="BF184" s="43"/>
      <c r="BG184" s="43" t="s">
        <v>12</v>
      </c>
      <c r="BH184" s="49" t="s">
        <v>20</v>
      </c>
    </row>
    <row r="185" spans="3:69" x14ac:dyDescent="0.25">
      <c r="C185" s="85" t="str">
        <f t="shared" si="13"/>
        <v>EXPORTA FÁCIL EXPRESSO - 45110INFINITE 81001 a 1.500</v>
      </c>
      <c r="D185" s="50" t="s">
        <v>58</v>
      </c>
      <c r="E185" s="50" t="s">
        <v>34</v>
      </c>
      <c r="F185" s="144" t="s">
        <v>1274</v>
      </c>
      <c r="G185" s="144" t="s">
        <v>1275</v>
      </c>
      <c r="H185" s="144" t="s">
        <v>1276</v>
      </c>
      <c r="I185" s="144" t="s">
        <v>1277</v>
      </c>
      <c r="J185" s="144" t="s">
        <v>1278</v>
      </c>
      <c r="K185" s="144" t="s">
        <v>1279</v>
      </c>
      <c r="L185" s="144" t="s">
        <v>1280</v>
      </c>
      <c r="N185" s="85" t="str">
        <f>'[1]EXP FÁCIL STANDARD'!$A$1&amp;O185&amp;P185</f>
        <v>EXPORTA FÁCIL STANDARD - 45128INFINITE 81001 a 1.500</v>
      </c>
      <c r="O185" s="50" t="s">
        <v>58</v>
      </c>
      <c r="P185" s="50" t="s">
        <v>34</v>
      </c>
      <c r="Q185" s="51" t="s">
        <v>1844</v>
      </c>
      <c r="R185" s="51" t="s">
        <v>1845</v>
      </c>
      <c r="S185" s="51" t="s">
        <v>1846</v>
      </c>
      <c r="T185" s="51" t="s">
        <v>1847</v>
      </c>
      <c r="U185" s="51" t="s">
        <v>1848</v>
      </c>
      <c r="V185" s="51" t="s">
        <v>1849</v>
      </c>
      <c r="W185" s="51" t="s">
        <v>1850</v>
      </c>
      <c r="AU185" s="85" t="str">
        <f t="shared" si="14"/>
        <v>PACKET EXPRESS - 33170INFINITE 70 a 300</v>
      </c>
      <c r="AV185" s="50" t="s">
        <v>57</v>
      </c>
      <c r="AW185" s="50" t="s">
        <v>24</v>
      </c>
      <c r="AX185" s="51" t="s">
        <v>1667</v>
      </c>
      <c r="AZ185" s="85" t="str">
        <f t="shared" si="15"/>
        <v>PACKET STANDARD  - 33162INFINITE 81001 a 1.500</v>
      </c>
      <c r="BA185" s="50" t="s">
        <v>58</v>
      </c>
      <c r="BB185" s="50" t="s">
        <v>34</v>
      </c>
      <c r="BC185" s="51" t="s">
        <v>1851</v>
      </c>
      <c r="BE185" s="85" t="str">
        <f t="shared" si="16"/>
        <v>PACKET NOVAS FAIXAS - 33227INFINITE 70 a 200</v>
      </c>
      <c r="BF185" s="50" t="s">
        <v>57</v>
      </c>
      <c r="BG185" s="50" t="s">
        <v>25</v>
      </c>
      <c r="BH185" s="51" t="s">
        <v>1852</v>
      </c>
    </row>
    <row r="186" spans="3:69" x14ac:dyDescent="0.25">
      <c r="C186" s="85" t="str">
        <f t="shared" si="13"/>
        <v>EXPORTA FÁCIL EXPRESSO - 45110INFINITE 81.501 a 2.000</v>
      </c>
      <c r="D186" s="50" t="s">
        <v>58</v>
      </c>
      <c r="E186" s="50" t="s">
        <v>38</v>
      </c>
      <c r="F186" s="144" t="s">
        <v>1305</v>
      </c>
      <c r="G186" s="144" t="s">
        <v>1306</v>
      </c>
      <c r="H186" s="144" t="s">
        <v>1307</v>
      </c>
      <c r="I186" s="144" t="s">
        <v>1308</v>
      </c>
      <c r="J186" s="144" t="s">
        <v>1309</v>
      </c>
      <c r="K186" s="144" t="s">
        <v>1310</v>
      </c>
      <c r="L186" s="144" t="s">
        <v>1311</v>
      </c>
      <c r="N186" s="85" t="str">
        <f>'[1]EXP FÁCIL STANDARD'!$A$1&amp;O186&amp;P186</f>
        <v>EXPORTA FÁCIL STANDARD - 45128INFINITE 81.501 a 2.000</v>
      </c>
      <c r="O186" s="50" t="s">
        <v>58</v>
      </c>
      <c r="P186" s="50" t="s">
        <v>38</v>
      </c>
      <c r="Q186" s="51" t="s">
        <v>1853</v>
      </c>
      <c r="R186" s="51" t="s">
        <v>1854</v>
      </c>
      <c r="S186" s="51" t="s">
        <v>1855</v>
      </c>
      <c r="T186" s="51" t="s">
        <v>1856</v>
      </c>
      <c r="U186" s="51" t="s">
        <v>1857</v>
      </c>
      <c r="V186" s="51" t="s">
        <v>1858</v>
      </c>
      <c r="W186" s="51" t="s">
        <v>1859</v>
      </c>
      <c r="AU186" s="85" t="str">
        <f t="shared" si="14"/>
        <v>PACKET EXPRESS - 33170INFINITE 7301 a 500</v>
      </c>
      <c r="AV186" s="50" t="s">
        <v>57</v>
      </c>
      <c r="AW186" s="50" t="s">
        <v>30</v>
      </c>
      <c r="AX186" s="51" t="s">
        <v>1860</v>
      </c>
      <c r="AZ186" s="85" t="str">
        <f t="shared" si="15"/>
        <v>PACKET STANDARD  - 33162INFINITE 81.501 a 2.000</v>
      </c>
      <c r="BA186" s="50" t="s">
        <v>58</v>
      </c>
      <c r="BB186" s="50" t="s">
        <v>38</v>
      </c>
      <c r="BC186" s="51" t="s">
        <v>1861</v>
      </c>
      <c r="BE186" s="85" t="str">
        <f t="shared" si="16"/>
        <v>PACKET NOVAS FAIXAS - 33227INFINITE 7201 a 500</v>
      </c>
      <c r="BF186" s="50" t="s">
        <v>57</v>
      </c>
      <c r="BG186" s="50" t="s">
        <v>31</v>
      </c>
      <c r="BH186" s="51" t="s">
        <v>1862</v>
      </c>
    </row>
    <row r="187" spans="3:69" x14ac:dyDescent="0.25">
      <c r="C187" s="85" t="str">
        <f t="shared" si="13"/>
        <v>EXPORTA FÁCIL EXPRESSO - 45110INFINITE 82.001 a 2.500</v>
      </c>
      <c r="D187" s="50" t="s">
        <v>58</v>
      </c>
      <c r="E187" s="50" t="s">
        <v>42</v>
      </c>
      <c r="F187" s="144" t="s">
        <v>1336</v>
      </c>
      <c r="G187" s="144" t="s">
        <v>1337</v>
      </c>
      <c r="H187" s="144" t="s">
        <v>1338</v>
      </c>
      <c r="I187" s="144" t="s">
        <v>1339</v>
      </c>
      <c r="J187" s="144" t="s">
        <v>1340</v>
      </c>
      <c r="K187" s="144" t="s">
        <v>1341</v>
      </c>
      <c r="L187" s="144" t="s">
        <v>1342</v>
      </c>
      <c r="N187" s="85" t="str">
        <f>'[1]EXP FÁCIL STANDARD'!$A$1&amp;O187&amp;P187</f>
        <v>EXPORTA FÁCIL STANDARD - 45128INFINITE 82.001 a 2.500</v>
      </c>
      <c r="O187" s="50" t="s">
        <v>58</v>
      </c>
      <c r="P187" s="50" t="s">
        <v>42</v>
      </c>
      <c r="Q187" s="51" t="s">
        <v>1863</v>
      </c>
      <c r="R187" s="51" t="s">
        <v>1864</v>
      </c>
      <c r="S187" s="51" t="s">
        <v>1865</v>
      </c>
      <c r="T187" s="51" t="s">
        <v>1866</v>
      </c>
      <c r="U187" s="51" t="s">
        <v>1867</v>
      </c>
      <c r="V187" s="51" t="s">
        <v>1868</v>
      </c>
      <c r="W187" s="51" t="s">
        <v>1869</v>
      </c>
      <c r="AU187" s="85" t="str">
        <f t="shared" si="14"/>
        <v>PACKET EXPRESS - 33170INFINITE 7501 a 1000</v>
      </c>
      <c r="AV187" s="50" t="s">
        <v>57</v>
      </c>
      <c r="AW187" s="50" t="s">
        <v>28</v>
      </c>
      <c r="AX187" s="51" t="s">
        <v>1870</v>
      </c>
      <c r="AZ187" s="85" t="str">
        <f t="shared" si="15"/>
        <v>PACKET STANDARD  - 33162INFINITE 82.001 a 2.500</v>
      </c>
      <c r="BA187" s="50" t="s">
        <v>58</v>
      </c>
      <c r="BB187" s="50" t="s">
        <v>42</v>
      </c>
      <c r="BC187" s="51" t="s">
        <v>1871</v>
      </c>
      <c r="BE187" s="85" t="str">
        <f t="shared" si="16"/>
        <v>PACKET NOVAS FAIXAS - 33227INFINITE 7501 a 1000</v>
      </c>
      <c r="BF187" s="50" t="s">
        <v>57</v>
      </c>
      <c r="BG187" s="50" t="s">
        <v>28</v>
      </c>
      <c r="BH187" s="51" t="s">
        <v>1872</v>
      </c>
    </row>
    <row r="188" spans="3:69" x14ac:dyDescent="0.25">
      <c r="C188" s="85" t="str">
        <f t="shared" si="13"/>
        <v>EXPORTA FÁCIL EXPRESSO - 45110INFINITE 82.501 a 3.000</v>
      </c>
      <c r="D188" s="50" t="s">
        <v>58</v>
      </c>
      <c r="E188" s="50" t="s">
        <v>44</v>
      </c>
      <c r="F188" s="144" t="s">
        <v>1360</v>
      </c>
      <c r="G188" s="144" t="s">
        <v>1361</v>
      </c>
      <c r="H188" s="144" t="s">
        <v>1362</v>
      </c>
      <c r="I188" s="144" t="s">
        <v>1363</v>
      </c>
      <c r="J188" s="144" t="s">
        <v>1364</v>
      </c>
      <c r="K188" s="144" t="s">
        <v>1365</v>
      </c>
      <c r="L188" s="144" t="s">
        <v>1366</v>
      </c>
      <c r="N188" s="85" t="str">
        <f>'[1]EXP FÁCIL STANDARD'!$A$1&amp;O188&amp;P188</f>
        <v>EXPORTA FÁCIL STANDARD - 45128INFINITE 82.501 a 3.000</v>
      </c>
      <c r="O188" s="50" t="s">
        <v>58</v>
      </c>
      <c r="P188" s="50" t="s">
        <v>44</v>
      </c>
      <c r="Q188" s="51" t="s">
        <v>1873</v>
      </c>
      <c r="R188" s="51" t="s">
        <v>1874</v>
      </c>
      <c r="S188" s="51" t="s">
        <v>1875</v>
      </c>
      <c r="T188" s="51" t="s">
        <v>1876</v>
      </c>
      <c r="U188" s="51" t="s">
        <v>1877</v>
      </c>
      <c r="V188" s="51" t="s">
        <v>1878</v>
      </c>
      <c r="W188" s="51" t="s">
        <v>1879</v>
      </c>
      <c r="AU188" s="85" t="str">
        <f t="shared" si="14"/>
        <v>PACKET EXPRESS - 33170INFINITE 71001 a 1.500</v>
      </c>
      <c r="AV188" s="50" t="s">
        <v>57</v>
      </c>
      <c r="AW188" s="50" t="s">
        <v>34</v>
      </c>
      <c r="AX188" s="51" t="s">
        <v>1880</v>
      </c>
      <c r="AZ188" s="85" t="str">
        <f t="shared" si="15"/>
        <v>PACKET STANDARD  - 33162INFINITE 82.501 a 3.000</v>
      </c>
      <c r="BA188" s="50" t="s">
        <v>58</v>
      </c>
      <c r="BB188" s="50" t="s">
        <v>44</v>
      </c>
      <c r="BC188" s="51" t="s">
        <v>1881</v>
      </c>
      <c r="BE188" s="85" t="str">
        <f t="shared" si="16"/>
        <v>PACKET NOVAS FAIXAS - 33227INFINITE 71001 a 1.500</v>
      </c>
      <c r="BF188" s="50" t="s">
        <v>57</v>
      </c>
      <c r="BG188" s="50" t="s">
        <v>34</v>
      </c>
      <c r="BH188" s="51" t="s">
        <v>1882</v>
      </c>
    </row>
    <row r="189" spans="3:69" x14ac:dyDescent="0.25">
      <c r="C189" s="85" t="str">
        <f t="shared" si="13"/>
        <v>EXPORTA FÁCIL EXPRESSO - 45110INFINITE 83.001 a 3.500</v>
      </c>
      <c r="D189" s="50" t="s">
        <v>58</v>
      </c>
      <c r="E189" s="50" t="s">
        <v>46</v>
      </c>
      <c r="F189" s="144" t="s">
        <v>1383</v>
      </c>
      <c r="G189" s="144" t="s">
        <v>1384</v>
      </c>
      <c r="H189" s="144" t="s">
        <v>1385</v>
      </c>
      <c r="I189" s="144" t="s">
        <v>1386</v>
      </c>
      <c r="J189" s="144" t="s">
        <v>1387</v>
      </c>
      <c r="K189" s="144" t="s">
        <v>1388</v>
      </c>
      <c r="L189" s="144" t="s">
        <v>1389</v>
      </c>
      <c r="N189" s="85" t="str">
        <f>'[1]EXP FÁCIL STANDARD'!$A$1&amp;O189&amp;P189</f>
        <v>EXPORTA FÁCIL STANDARD - 45128INFINITE 83.001 a 3.500</v>
      </c>
      <c r="O189" s="50" t="s">
        <v>58</v>
      </c>
      <c r="P189" s="50" t="s">
        <v>46</v>
      </c>
      <c r="Q189" s="51" t="s">
        <v>1883</v>
      </c>
      <c r="R189" s="51" t="s">
        <v>1884</v>
      </c>
      <c r="S189" s="51" t="s">
        <v>1885</v>
      </c>
      <c r="T189" s="51" t="s">
        <v>1886</v>
      </c>
      <c r="U189" s="51" t="s">
        <v>1887</v>
      </c>
      <c r="V189" s="51" t="s">
        <v>1888</v>
      </c>
      <c r="W189" s="51" t="s">
        <v>1889</v>
      </c>
      <c r="AU189" s="85" t="str">
        <f t="shared" si="14"/>
        <v>PACKET EXPRESS - 33170INFINITE 71.501 a 2.000</v>
      </c>
      <c r="AV189" s="50" t="s">
        <v>57</v>
      </c>
      <c r="AW189" s="50" t="s">
        <v>38</v>
      </c>
      <c r="AX189" s="51" t="s">
        <v>1890</v>
      </c>
      <c r="AZ189" s="85" t="str">
        <f t="shared" si="15"/>
        <v>PACKET STANDARD  - 33162INFINITE 83.001 a 3.500</v>
      </c>
      <c r="BA189" s="50" t="s">
        <v>58</v>
      </c>
      <c r="BB189" s="50" t="s">
        <v>46</v>
      </c>
      <c r="BC189" s="51" t="s">
        <v>1891</v>
      </c>
      <c r="BE189" s="85" t="str">
        <f t="shared" si="16"/>
        <v>PACKET NOVAS FAIXAS - 33227INFINITE 71.501 a 2.000</v>
      </c>
      <c r="BF189" s="50" t="s">
        <v>57</v>
      </c>
      <c r="BG189" s="50" t="s">
        <v>38</v>
      </c>
      <c r="BH189" s="51" t="s">
        <v>1302</v>
      </c>
    </row>
    <row r="190" spans="3:69" x14ac:dyDescent="0.25">
      <c r="C190" s="85" t="str">
        <f t="shared" si="13"/>
        <v>EXPORTA FÁCIL EXPRESSO - 45110INFINITE 83.501 a 4.000</v>
      </c>
      <c r="D190" s="50" t="s">
        <v>58</v>
      </c>
      <c r="E190" s="50" t="s">
        <v>48</v>
      </c>
      <c r="F190" s="144" t="s">
        <v>1407</v>
      </c>
      <c r="G190" s="144" t="s">
        <v>1408</v>
      </c>
      <c r="H190" s="144" t="s">
        <v>1409</v>
      </c>
      <c r="I190" s="144" t="s">
        <v>1410</v>
      </c>
      <c r="J190" s="144" t="s">
        <v>1411</v>
      </c>
      <c r="K190" s="144" t="s">
        <v>1412</v>
      </c>
      <c r="L190" s="144" t="s">
        <v>1413</v>
      </c>
      <c r="N190" s="85" t="str">
        <f>'[1]EXP FÁCIL STANDARD'!$A$1&amp;O190&amp;P190</f>
        <v>EXPORTA FÁCIL STANDARD - 45128INFINITE 83.501 a 4.000</v>
      </c>
      <c r="O190" s="50" t="s">
        <v>58</v>
      </c>
      <c r="P190" s="50" t="s">
        <v>48</v>
      </c>
      <c r="Q190" s="51" t="s">
        <v>1892</v>
      </c>
      <c r="R190" s="51" t="s">
        <v>1893</v>
      </c>
      <c r="S190" s="51" t="s">
        <v>1894</v>
      </c>
      <c r="T190" s="51" t="s">
        <v>1895</v>
      </c>
      <c r="U190" s="51" t="s">
        <v>1896</v>
      </c>
      <c r="V190" s="51" t="s">
        <v>1897</v>
      </c>
      <c r="W190" s="51" t="s">
        <v>1898</v>
      </c>
      <c r="AU190" s="85" t="str">
        <f t="shared" si="14"/>
        <v>PACKET EXPRESS - 33170INFINITE 72.001 a 2.500</v>
      </c>
      <c r="AV190" s="50" t="s">
        <v>57</v>
      </c>
      <c r="AW190" s="50" t="s">
        <v>42</v>
      </c>
      <c r="AX190" s="51" t="s">
        <v>1899</v>
      </c>
      <c r="AZ190" s="85" t="str">
        <f t="shared" si="15"/>
        <v>PACKET STANDARD  - 33162INFINITE 83.501 a 4.000</v>
      </c>
      <c r="BA190" s="50" t="s">
        <v>58</v>
      </c>
      <c r="BB190" s="50" t="s">
        <v>48</v>
      </c>
      <c r="BC190" s="51" t="s">
        <v>1900</v>
      </c>
      <c r="BE190" s="85" t="str">
        <f t="shared" si="16"/>
        <v>PACKET NOVAS FAIXAS - 33227INFINITE 72.001 a 2.500</v>
      </c>
      <c r="BF190" s="50" t="s">
        <v>57</v>
      </c>
      <c r="BG190" s="50" t="s">
        <v>42</v>
      </c>
      <c r="BH190" s="51" t="s">
        <v>1901</v>
      </c>
    </row>
    <row r="191" spans="3:69" x14ac:dyDescent="0.25">
      <c r="C191" s="85" t="str">
        <f t="shared" si="13"/>
        <v>EXPORTA FÁCIL EXPRESSO - 45110INFINITE 84.001 a 4.500</v>
      </c>
      <c r="D191" s="50" t="s">
        <v>58</v>
      </c>
      <c r="E191" s="50" t="s">
        <v>50</v>
      </c>
      <c r="F191" s="144" t="s">
        <v>1429</v>
      </c>
      <c r="G191" s="144" t="s">
        <v>1430</v>
      </c>
      <c r="H191" s="144" t="s">
        <v>1431</v>
      </c>
      <c r="I191" s="144" t="s">
        <v>1432</v>
      </c>
      <c r="J191" s="144" t="s">
        <v>1433</v>
      </c>
      <c r="K191" s="144" t="s">
        <v>1434</v>
      </c>
      <c r="L191" s="144" t="s">
        <v>1435</v>
      </c>
      <c r="N191" s="85" t="str">
        <f>'[1]EXP FÁCIL STANDARD'!$A$1&amp;O191&amp;P191</f>
        <v>EXPORTA FÁCIL STANDARD - 45128INFINITE 84.001 a 4.500</v>
      </c>
      <c r="O191" s="50" t="s">
        <v>58</v>
      </c>
      <c r="P191" s="50" t="s">
        <v>50</v>
      </c>
      <c r="Q191" s="51" t="s">
        <v>1902</v>
      </c>
      <c r="R191" s="51" t="s">
        <v>1903</v>
      </c>
      <c r="S191" s="51" t="s">
        <v>1904</v>
      </c>
      <c r="T191" s="51" t="s">
        <v>1905</v>
      </c>
      <c r="U191" s="51" t="s">
        <v>1906</v>
      </c>
      <c r="V191" s="51" t="s">
        <v>1907</v>
      </c>
      <c r="W191" s="51" t="s">
        <v>1908</v>
      </c>
      <c r="AU191" s="85" t="str">
        <f t="shared" si="14"/>
        <v>PACKET EXPRESS - 33170INFINITE 72.501 a 3.000</v>
      </c>
      <c r="AV191" s="50" t="s">
        <v>57</v>
      </c>
      <c r="AW191" s="50" t="s">
        <v>44</v>
      </c>
      <c r="AX191" s="51" t="s">
        <v>1909</v>
      </c>
      <c r="AZ191" s="85" t="str">
        <f t="shared" si="15"/>
        <v>PACKET STANDARD  - 33162INFINITE 84.001 a 4.500</v>
      </c>
      <c r="BA191" s="50" t="s">
        <v>58</v>
      </c>
      <c r="BB191" s="50" t="s">
        <v>50</v>
      </c>
      <c r="BC191" s="51" t="s">
        <v>1910</v>
      </c>
      <c r="BE191" s="85" t="str">
        <f t="shared" si="16"/>
        <v>PACKET NOVAS FAIXAS - 33227INFINITE 72.501 a 3.000</v>
      </c>
      <c r="BF191" s="50" t="s">
        <v>57</v>
      </c>
      <c r="BG191" s="50" t="s">
        <v>44</v>
      </c>
      <c r="BH191" s="51" t="s">
        <v>1673</v>
      </c>
    </row>
    <row r="192" spans="3:69" x14ac:dyDescent="0.25">
      <c r="C192" s="85" t="str">
        <f t="shared" si="13"/>
        <v>EXPORTA FÁCIL EXPRESSO - 45110INFINITE 84.501 a 5.000</v>
      </c>
      <c r="D192" s="50" t="s">
        <v>58</v>
      </c>
      <c r="E192" s="50" t="s">
        <v>52</v>
      </c>
      <c r="F192" s="144" t="s">
        <v>1448</v>
      </c>
      <c r="G192" s="144" t="s">
        <v>1449</v>
      </c>
      <c r="H192" s="144" t="s">
        <v>1450</v>
      </c>
      <c r="I192" s="144" t="s">
        <v>1451</v>
      </c>
      <c r="J192" s="144" t="s">
        <v>1452</v>
      </c>
      <c r="K192" s="144" t="s">
        <v>1453</v>
      </c>
      <c r="L192" s="144" t="s">
        <v>1454</v>
      </c>
      <c r="N192" s="85" t="str">
        <f>'[1]EXP FÁCIL STANDARD'!$A$1&amp;O192&amp;P192</f>
        <v>EXPORTA FÁCIL STANDARD - 45128INFINITE 84.501 a 5.000</v>
      </c>
      <c r="O192" s="50" t="s">
        <v>58</v>
      </c>
      <c r="P192" s="50" t="s">
        <v>52</v>
      </c>
      <c r="Q192" s="51" t="s">
        <v>1911</v>
      </c>
      <c r="R192" s="51" t="s">
        <v>1912</v>
      </c>
      <c r="S192" s="51" t="s">
        <v>1913</v>
      </c>
      <c r="T192" s="51" t="s">
        <v>1914</v>
      </c>
      <c r="U192" s="51" t="s">
        <v>1915</v>
      </c>
      <c r="V192" s="51" t="s">
        <v>1916</v>
      </c>
      <c r="W192" s="51" t="s">
        <v>1917</v>
      </c>
      <c r="AU192" s="85" t="str">
        <f t="shared" si="14"/>
        <v>PACKET EXPRESS - 33170INFINITE 73.001 a 3.500</v>
      </c>
      <c r="AV192" s="50" t="s">
        <v>57</v>
      </c>
      <c r="AW192" s="50" t="s">
        <v>46</v>
      </c>
      <c r="AX192" s="51" t="s">
        <v>1918</v>
      </c>
      <c r="AZ192" s="85" t="str">
        <f t="shared" si="15"/>
        <v>PACKET STANDARD  - 33162INFINITE 84.501 a 5.000</v>
      </c>
      <c r="BA192" s="50" t="s">
        <v>58</v>
      </c>
      <c r="BB192" s="50" t="s">
        <v>52</v>
      </c>
      <c r="BC192" s="51" t="s">
        <v>1919</v>
      </c>
      <c r="BE192" s="85" t="str">
        <f t="shared" si="16"/>
        <v>PACKET NOVAS FAIXAS - 33227INFINITE 73.001 a 3.500</v>
      </c>
      <c r="BF192" s="50" t="s">
        <v>57</v>
      </c>
      <c r="BG192" s="50" t="s">
        <v>46</v>
      </c>
      <c r="BH192" s="51" t="s">
        <v>1503</v>
      </c>
    </row>
    <row r="193" spans="3:60" x14ac:dyDescent="0.25">
      <c r="C193" s="85" t="str">
        <f t="shared" si="13"/>
        <v>EXPORTA FÁCIL EXPRESSO - 45110INFINITE 81/2 Kg Adicional</v>
      </c>
      <c r="D193" s="50" t="s">
        <v>58</v>
      </c>
      <c r="E193" s="50" t="s">
        <v>54</v>
      </c>
      <c r="F193" s="144" t="s">
        <v>1272</v>
      </c>
      <c r="G193" s="144" t="s">
        <v>1467</v>
      </c>
      <c r="H193" s="144" t="s">
        <v>1468</v>
      </c>
      <c r="I193" s="144" t="s">
        <v>1469</v>
      </c>
      <c r="J193" s="144" t="s">
        <v>1227</v>
      </c>
      <c r="K193" s="144" t="s">
        <v>1470</v>
      </c>
      <c r="L193" s="144" t="s">
        <v>1471</v>
      </c>
      <c r="N193" s="85" t="str">
        <f>'[1]EXP FÁCIL STANDARD'!$A$1&amp;O193&amp;P193</f>
        <v>EXPORTA FÁCIL STANDARD - 45128INFINITE 81/2 Kg Adicional</v>
      </c>
      <c r="O193" s="50" t="s">
        <v>58</v>
      </c>
      <c r="P193" s="50" t="s">
        <v>54</v>
      </c>
      <c r="Q193" s="51" t="s">
        <v>1920</v>
      </c>
      <c r="R193" s="51" t="s">
        <v>1921</v>
      </c>
      <c r="S193" s="51" t="s">
        <v>1922</v>
      </c>
      <c r="T193" s="51" t="s">
        <v>1923</v>
      </c>
      <c r="U193" s="51" t="s">
        <v>1924</v>
      </c>
      <c r="V193" s="51" t="s">
        <v>1925</v>
      </c>
      <c r="W193" s="51" t="s">
        <v>1926</v>
      </c>
      <c r="AU193" s="85" t="str">
        <f t="shared" si="14"/>
        <v>PACKET EXPRESS - 33170INFINITE 73.501 a 4.000</v>
      </c>
      <c r="AV193" s="50" t="s">
        <v>57</v>
      </c>
      <c r="AW193" s="50" t="s">
        <v>48</v>
      </c>
      <c r="AX193" s="51" t="s">
        <v>1927</v>
      </c>
      <c r="AZ193" s="85" t="str">
        <f t="shared" si="15"/>
        <v>PACKET STANDARD  - 33162INFINITE 81/2 Kg Adicional</v>
      </c>
      <c r="BA193" s="50" t="s">
        <v>58</v>
      </c>
      <c r="BB193" s="50" t="s">
        <v>54</v>
      </c>
      <c r="BC193" s="51" t="s">
        <v>1928</v>
      </c>
      <c r="BE193" s="85" t="str">
        <f t="shared" si="16"/>
        <v>PACKET NOVAS FAIXAS - 33227INFINITE 73.501 a 4.000</v>
      </c>
      <c r="BF193" s="50" t="s">
        <v>57</v>
      </c>
      <c r="BG193" s="50" t="s">
        <v>48</v>
      </c>
      <c r="BH193" s="51" t="s">
        <v>1929</v>
      </c>
    </row>
    <row r="194" spans="3:60" x14ac:dyDescent="0.25">
      <c r="C194" s="85" t="str">
        <f t="shared" si="13"/>
        <v>EXPORTA FÁCIL EXPRESSO - 45110 Peso (g)</v>
      </c>
      <c r="D194" s="43"/>
      <c r="E194" s="43" t="s">
        <v>12</v>
      </c>
      <c r="F194" s="49" t="s">
        <v>13</v>
      </c>
      <c r="G194" s="49" t="s">
        <v>14</v>
      </c>
      <c r="H194" s="49" t="s">
        <v>15</v>
      </c>
      <c r="I194" s="49" t="s">
        <v>16</v>
      </c>
      <c r="J194" s="49" t="s">
        <v>17</v>
      </c>
      <c r="K194" s="49" t="s">
        <v>18</v>
      </c>
      <c r="L194" s="49" t="s">
        <v>19</v>
      </c>
      <c r="N194" s="85" t="str">
        <f>'[1]EXP FÁCIL STANDARD'!$A$1&amp;O194&amp;P194</f>
        <v>EXPORTA FÁCIL STANDARD - 45128 Peso (g)</v>
      </c>
      <c r="O194" s="50"/>
      <c r="P194" s="50" t="s">
        <v>12</v>
      </c>
      <c r="Q194" s="51" t="s">
        <v>13</v>
      </c>
      <c r="R194" s="51" t="s">
        <v>14</v>
      </c>
      <c r="S194" s="51" t="s">
        <v>15</v>
      </c>
      <c r="T194" s="51" t="s">
        <v>16</v>
      </c>
      <c r="U194" s="51" t="s">
        <v>17</v>
      </c>
      <c r="V194" s="51" t="s">
        <v>18</v>
      </c>
      <c r="W194" s="51" t="s">
        <v>19</v>
      </c>
      <c r="AU194" s="85" t="str">
        <f t="shared" si="14"/>
        <v>PACKET EXPRESS - 33170INFINITE 74.001 a 4.500</v>
      </c>
      <c r="AV194" s="50" t="s">
        <v>57</v>
      </c>
      <c r="AW194" s="50" t="s">
        <v>50</v>
      </c>
      <c r="AX194" s="51" t="s">
        <v>1930</v>
      </c>
      <c r="AZ194" s="85" t="str">
        <f t="shared" si="15"/>
        <v>PACKET STANDARD  - 33162 Peso (g)</v>
      </c>
      <c r="BA194" s="43"/>
      <c r="BB194" s="43" t="s">
        <v>12</v>
      </c>
      <c r="BC194" s="49" t="s">
        <v>20</v>
      </c>
      <c r="BE194" s="85" t="str">
        <f t="shared" si="16"/>
        <v>PACKET NOVAS FAIXAS - 33227INFINITE 74.001 a 4.500</v>
      </c>
      <c r="BF194" s="50" t="s">
        <v>57</v>
      </c>
      <c r="BG194" s="50" t="s">
        <v>50</v>
      </c>
      <c r="BH194" s="51" t="s">
        <v>1931</v>
      </c>
    </row>
    <row r="195" spans="3:60" x14ac:dyDescent="0.25">
      <c r="C195" s="85" t="str">
        <f t="shared" si="13"/>
        <v>EXPORTA FÁCIL EXPRESSO - 45110DIAMANTE START 10 a 500</v>
      </c>
      <c r="D195" s="50" t="s">
        <v>1189</v>
      </c>
      <c r="E195" s="50" t="s">
        <v>22</v>
      </c>
      <c r="F195" s="144" t="s">
        <v>1190</v>
      </c>
      <c r="G195" s="144" t="s">
        <v>1191</v>
      </c>
      <c r="H195" s="144" t="s">
        <v>1192</v>
      </c>
      <c r="I195" s="144" t="s">
        <v>1193</v>
      </c>
      <c r="J195" s="144" t="s">
        <v>1194</v>
      </c>
      <c r="K195" s="144" t="s">
        <v>1195</v>
      </c>
      <c r="L195" s="144" t="s">
        <v>1196</v>
      </c>
      <c r="N195" s="85" t="str">
        <f>'[1]EXP FÁCIL STANDARD'!$A$1&amp;O195&amp;P195</f>
        <v>EXPORTA FÁCIL STANDARD - 45128DIAMANTE START 10 a 500</v>
      </c>
      <c r="O195" s="50" t="s">
        <v>1189</v>
      </c>
      <c r="P195" s="50" t="s">
        <v>22</v>
      </c>
      <c r="Q195" s="51" t="s">
        <v>1826</v>
      </c>
      <c r="R195" s="51" t="s">
        <v>1827</v>
      </c>
      <c r="S195" s="51" t="s">
        <v>1828</v>
      </c>
      <c r="T195" s="51" t="s">
        <v>1829</v>
      </c>
      <c r="U195" s="51" t="s">
        <v>1830</v>
      </c>
      <c r="V195" s="51" t="s">
        <v>1831</v>
      </c>
      <c r="W195" s="51" t="s">
        <v>1832</v>
      </c>
      <c r="AU195" s="85" t="str">
        <f t="shared" si="14"/>
        <v>PACKET EXPRESS - 33170INFINITE 74.501 a 5.000</v>
      </c>
      <c r="AV195" s="50" t="s">
        <v>57</v>
      </c>
      <c r="AW195" s="50" t="s">
        <v>52</v>
      </c>
      <c r="AX195" s="51" t="s">
        <v>1932</v>
      </c>
      <c r="AZ195" s="85" t="str">
        <f t="shared" si="15"/>
        <v>PACKET STANDARD  - 33162DIAMANTE START 10 a 500</v>
      </c>
      <c r="BA195" s="50" t="s">
        <v>1189</v>
      </c>
      <c r="BB195" s="50" t="s">
        <v>22</v>
      </c>
      <c r="BC195" s="51" t="s">
        <v>1212</v>
      </c>
      <c r="BE195" s="85" t="str">
        <f t="shared" si="16"/>
        <v>PACKET NOVAS FAIXAS - 33227INFINITE 74.501 a 5.000</v>
      </c>
      <c r="BF195" s="50" t="s">
        <v>57</v>
      </c>
      <c r="BG195" s="50" t="s">
        <v>52</v>
      </c>
      <c r="BH195" s="51" t="s">
        <v>1933</v>
      </c>
    </row>
    <row r="196" spans="3:60" x14ac:dyDescent="0.25">
      <c r="C196" s="85" t="str">
        <f t="shared" ref="C196:C217" si="17">$C$1&amp;D196&amp;E196</f>
        <v>EXPORTA FÁCIL EXPRESSO - 45110DIAMANTE START 1501 a 1000</v>
      </c>
      <c r="D196" s="50" t="s">
        <v>1189</v>
      </c>
      <c r="E196" s="50" t="s">
        <v>28</v>
      </c>
      <c r="F196" s="144" t="s">
        <v>1234</v>
      </c>
      <c r="G196" s="144" t="s">
        <v>1235</v>
      </c>
      <c r="H196" s="144" t="s">
        <v>1236</v>
      </c>
      <c r="I196" s="144" t="s">
        <v>1237</v>
      </c>
      <c r="J196" s="144" t="s">
        <v>1238</v>
      </c>
      <c r="K196" s="144" t="s">
        <v>1239</v>
      </c>
      <c r="L196" s="144" t="s">
        <v>1240</v>
      </c>
      <c r="N196" s="85" t="str">
        <f>'[1]EXP FÁCIL STANDARD'!$A$1&amp;O196&amp;P196</f>
        <v>EXPORTA FÁCIL STANDARD - 45128DIAMANTE START 1501 a 1000</v>
      </c>
      <c r="O196" s="50" t="s">
        <v>1189</v>
      </c>
      <c r="P196" s="50" t="s">
        <v>28</v>
      </c>
      <c r="Q196" s="51" t="s">
        <v>1836</v>
      </c>
      <c r="R196" s="51" t="s">
        <v>1837</v>
      </c>
      <c r="S196" s="51" t="s">
        <v>1838</v>
      </c>
      <c r="T196" s="51" t="s">
        <v>1839</v>
      </c>
      <c r="U196" s="51" t="s">
        <v>1840</v>
      </c>
      <c r="V196" s="51" t="s">
        <v>1841</v>
      </c>
      <c r="W196" s="51" t="s">
        <v>1842</v>
      </c>
      <c r="AU196" s="85" t="str">
        <f t="shared" ref="AU196:AU235" si="18">$AU$1&amp;AV196&amp;AW196</f>
        <v>PACKET EXPRESS - 33170INFINITE 71/2 Kg Adicional</v>
      </c>
      <c r="AV196" s="50" t="s">
        <v>57</v>
      </c>
      <c r="AW196" s="50" t="s">
        <v>54</v>
      </c>
      <c r="AX196" s="51" t="s">
        <v>1934</v>
      </c>
      <c r="AZ196" s="85" t="str">
        <f t="shared" ref="AZ196:AZ217" si="19">$AZ$1&amp;BA196&amp;BB196</f>
        <v>PACKET STANDARD  - 33162DIAMANTE START 1501 a 1000</v>
      </c>
      <c r="BA196" s="50" t="s">
        <v>1189</v>
      </c>
      <c r="BB196" s="50" t="s">
        <v>28</v>
      </c>
      <c r="BC196" s="51" t="s">
        <v>1256</v>
      </c>
      <c r="BE196" s="85" t="str">
        <f t="shared" ref="BE196:BE235" si="20">$BE$1&amp;BF196&amp;BG196</f>
        <v>PACKET NOVAS FAIXAS - 33227INFINITE 71/2 Kg Adicional</v>
      </c>
      <c r="BF196" s="50" t="s">
        <v>57</v>
      </c>
      <c r="BG196" s="50" t="s">
        <v>54</v>
      </c>
      <c r="BH196" s="51" t="s">
        <v>1935</v>
      </c>
    </row>
    <row r="197" spans="3:60" x14ac:dyDescent="0.25">
      <c r="C197" s="85" t="str">
        <f t="shared" si="17"/>
        <v>EXPORTA FÁCIL EXPRESSO - 45110DIAMANTE START 11001 a 1.500</v>
      </c>
      <c r="D197" s="50" t="s">
        <v>1189</v>
      </c>
      <c r="E197" s="50" t="s">
        <v>34</v>
      </c>
      <c r="F197" s="144" t="s">
        <v>1274</v>
      </c>
      <c r="G197" s="144" t="s">
        <v>1275</v>
      </c>
      <c r="H197" s="144" t="s">
        <v>1276</v>
      </c>
      <c r="I197" s="144" t="s">
        <v>1277</v>
      </c>
      <c r="J197" s="144" t="s">
        <v>1278</v>
      </c>
      <c r="K197" s="144" t="s">
        <v>1279</v>
      </c>
      <c r="L197" s="144" t="s">
        <v>1280</v>
      </c>
      <c r="N197" s="85" t="str">
        <f>'[1]EXP FÁCIL STANDARD'!$A$1&amp;O197&amp;P197</f>
        <v>EXPORTA FÁCIL STANDARD - 45128DIAMANTE START 11001 a 1.500</v>
      </c>
      <c r="O197" s="50" t="s">
        <v>1189</v>
      </c>
      <c r="P197" s="50" t="s">
        <v>34</v>
      </c>
      <c r="Q197" s="51" t="s">
        <v>1844</v>
      </c>
      <c r="R197" s="51" t="s">
        <v>1845</v>
      </c>
      <c r="S197" s="51" t="s">
        <v>1846</v>
      </c>
      <c r="T197" s="51" t="s">
        <v>1847</v>
      </c>
      <c r="U197" s="51" t="s">
        <v>1848</v>
      </c>
      <c r="V197" s="51" t="s">
        <v>1849</v>
      </c>
      <c r="W197" s="51" t="s">
        <v>1850</v>
      </c>
      <c r="AU197" s="85" t="str">
        <f t="shared" si="18"/>
        <v>PACKET EXPRESS - 33170 Peso (g)</v>
      </c>
      <c r="AV197" s="43"/>
      <c r="AW197" s="43" t="s">
        <v>12</v>
      </c>
      <c r="AX197" s="49" t="s">
        <v>20</v>
      </c>
      <c r="AZ197" s="85" t="str">
        <f t="shared" si="19"/>
        <v>PACKET STANDARD  - 33162DIAMANTE START 11001 a 1.500</v>
      </c>
      <c r="BA197" s="50" t="s">
        <v>1189</v>
      </c>
      <c r="BB197" s="50" t="s">
        <v>34</v>
      </c>
      <c r="BC197" s="51" t="s">
        <v>1296</v>
      </c>
      <c r="BE197" s="85" t="str">
        <f t="shared" si="20"/>
        <v>PACKET NOVAS FAIXAS - 33227 Peso (g)</v>
      </c>
      <c r="BF197" s="43"/>
      <c r="BG197" s="43" t="s">
        <v>12</v>
      </c>
      <c r="BH197" s="49" t="s">
        <v>20</v>
      </c>
    </row>
    <row r="198" spans="3:60" x14ac:dyDescent="0.25">
      <c r="C198" s="85" t="str">
        <f t="shared" si="17"/>
        <v>EXPORTA FÁCIL EXPRESSO - 45110DIAMANTE START 11.501 a 2.000</v>
      </c>
      <c r="D198" s="50" t="s">
        <v>1189</v>
      </c>
      <c r="E198" s="50" t="s">
        <v>38</v>
      </c>
      <c r="F198" s="144" t="s">
        <v>1305</v>
      </c>
      <c r="G198" s="144" t="s">
        <v>1306</v>
      </c>
      <c r="H198" s="144" t="s">
        <v>1307</v>
      </c>
      <c r="I198" s="144" t="s">
        <v>1308</v>
      </c>
      <c r="J198" s="144" t="s">
        <v>1309</v>
      </c>
      <c r="K198" s="144" t="s">
        <v>1310</v>
      </c>
      <c r="L198" s="144" t="s">
        <v>1311</v>
      </c>
      <c r="N198" s="85" t="str">
        <f>'[1]EXP FÁCIL STANDARD'!$A$1&amp;O198&amp;P198</f>
        <v>EXPORTA FÁCIL STANDARD - 45128DIAMANTE START 11.501 a 2.000</v>
      </c>
      <c r="O198" s="50" t="s">
        <v>1189</v>
      </c>
      <c r="P198" s="50" t="s">
        <v>38</v>
      </c>
      <c r="Q198" s="51" t="s">
        <v>1853</v>
      </c>
      <c r="R198" s="51" t="s">
        <v>1854</v>
      </c>
      <c r="S198" s="51" t="s">
        <v>1855</v>
      </c>
      <c r="T198" s="51" t="s">
        <v>1856</v>
      </c>
      <c r="U198" s="51" t="s">
        <v>1857</v>
      </c>
      <c r="V198" s="51" t="s">
        <v>1858</v>
      </c>
      <c r="W198" s="51" t="s">
        <v>1859</v>
      </c>
      <c r="AU198" s="85" t="str">
        <f t="shared" si="18"/>
        <v>PACKET EXPRESS - 33170INFINITE 80 a 300</v>
      </c>
      <c r="AV198" s="50" t="s">
        <v>58</v>
      </c>
      <c r="AW198" s="50" t="s">
        <v>24</v>
      </c>
      <c r="AX198" s="51" t="s">
        <v>1936</v>
      </c>
      <c r="AZ198" s="85" t="str">
        <f t="shared" si="19"/>
        <v>PACKET STANDARD  - 33162DIAMANTE START 11.501 a 2.000</v>
      </c>
      <c r="BA198" s="50" t="s">
        <v>1189</v>
      </c>
      <c r="BB198" s="50" t="s">
        <v>38</v>
      </c>
      <c r="BC198" s="51" t="s">
        <v>1327</v>
      </c>
      <c r="BE198" s="85" t="str">
        <f t="shared" si="20"/>
        <v>PACKET NOVAS FAIXAS - 33227INFINITE 80 a 200</v>
      </c>
      <c r="BF198" s="50" t="s">
        <v>58</v>
      </c>
      <c r="BG198" s="50" t="s">
        <v>25</v>
      </c>
      <c r="BH198" s="51" t="s">
        <v>1937</v>
      </c>
    </row>
    <row r="199" spans="3:60" x14ac:dyDescent="0.25">
      <c r="C199" s="85" t="str">
        <f t="shared" si="17"/>
        <v>EXPORTA FÁCIL EXPRESSO - 45110DIAMANTE START 12.001 a 2.500</v>
      </c>
      <c r="D199" s="50" t="s">
        <v>1189</v>
      </c>
      <c r="E199" s="50" t="s">
        <v>42</v>
      </c>
      <c r="F199" s="144" t="s">
        <v>1336</v>
      </c>
      <c r="G199" s="144" t="s">
        <v>1337</v>
      </c>
      <c r="H199" s="144" t="s">
        <v>1338</v>
      </c>
      <c r="I199" s="144" t="s">
        <v>1339</v>
      </c>
      <c r="J199" s="144" t="s">
        <v>1340</v>
      </c>
      <c r="K199" s="144" t="s">
        <v>1341</v>
      </c>
      <c r="L199" s="144" t="s">
        <v>1342</v>
      </c>
      <c r="N199" s="85" t="str">
        <f>'[1]EXP FÁCIL STANDARD'!$A$1&amp;O199&amp;P199</f>
        <v>EXPORTA FÁCIL STANDARD - 45128DIAMANTE START 12.001 a 2.500</v>
      </c>
      <c r="O199" s="50" t="s">
        <v>1189</v>
      </c>
      <c r="P199" s="50" t="s">
        <v>42</v>
      </c>
      <c r="Q199" s="51" t="s">
        <v>1863</v>
      </c>
      <c r="R199" s="51" t="s">
        <v>1864</v>
      </c>
      <c r="S199" s="51" t="s">
        <v>1865</v>
      </c>
      <c r="T199" s="51" t="s">
        <v>1866</v>
      </c>
      <c r="U199" s="51" t="s">
        <v>1867</v>
      </c>
      <c r="V199" s="51" t="s">
        <v>1868</v>
      </c>
      <c r="W199" s="51" t="s">
        <v>1869</v>
      </c>
      <c r="AU199" s="85" t="str">
        <f t="shared" si="18"/>
        <v>PACKET EXPRESS - 33170INFINITE 8301 a 500</v>
      </c>
      <c r="AV199" s="50" t="s">
        <v>58</v>
      </c>
      <c r="AW199" s="50" t="s">
        <v>30</v>
      </c>
      <c r="AX199" s="51" t="s">
        <v>1938</v>
      </c>
      <c r="AZ199" s="85" t="str">
        <f t="shared" si="19"/>
        <v>PACKET STANDARD  - 33162DIAMANTE START 12.001 a 2.500</v>
      </c>
      <c r="BA199" s="50" t="s">
        <v>1189</v>
      </c>
      <c r="BB199" s="50" t="s">
        <v>42</v>
      </c>
      <c r="BC199" s="51" t="s">
        <v>1351</v>
      </c>
      <c r="BE199" s="85" t="str">
        <f t="shared" si="20"/>
        <v>PACKET NOVAS FAIXAS - 33227INFINITE 8201 a 500</v>
      </c>
      <c r="BF199" s="50" t="s">
        <v>58</v>
      </c>
      <c r="BG199" s="50" t="s">
        <v>31</v>
      </c>
      <c r="BH199" s="51" t="s">
        <v>1939</v>
      </c>
    </row>
    <row r="200" spans="3:60" x14ac:dyDescent="0.25">
      <c r="C200" s="85" t="str">
        <f t="shared" si="17"/>
        <v>EXPORTA FÁCIL EXPRESSO - 45110DIAMANTE START 12.501 a 3.000</v>
      </c>
      <c r="D200" s="50" t="s">
        <v>1189</v>
      </c>
      <c r="E200" s="50" t="s">
        <v>44</v>
      </c>
      <c r="F200" s="144" t="s">
        <v>1360</v>
      </c>
      <c r="G200" s="144" t="s">
        <v>1361</v>
      </c>
      <c r="H200" s="144" t="s">
        <v>1362</v>
      </c>
      <c r="I200" s="144" t="s">
        <v>1363</v>
      </c>
      <c r="J200" s="144" t="s">
        <v>1364</v>
      </c>
      <c r="K200" s="144" t="s">
        <v>1365</v>
      </c>
      <c r="L200" s="144" t="s">
        <v>1366</v>
      </c>
      <c r="N200" s="85" t="str">
        <f>'[1]EXP FÁCIL STANDARD'!$A$1&amp;O200&amp;P200</f>
        <v>EXPORTA FÁCIL STANDARD - 45128DIAMANTE START 12.501 a 3.000</v>
      </c>
      <c r="O200" s="50" t="s">
        <v>1189</v>
      </c>
      <c r="P200" s="50" t="s">
        <v>44</v>
      </c>
      <c r="Q200" s="51" t="s">
        <v>1873</v>
      </c>
      <c r="R200" s="51" t="s">
        <v>1874</v>
      </c>
      <c r="S200" s="51" t="s">
        <v>1875</v>
      </c>
      <c r="T200" s="51" t="s">
        <v>1876</v>
      </c>
      <c r="U200" s="51" t="s">
        <v>1877</v>
      </c>
      <c r="V200" s="51" t="s">
        <v>1878</v>
      </c>
      <c r="W200" s="51" t="s">
        <v>1879</v>
      </c>
      <c r="AU200" s="85" t="str">
        <f t="shared" si="18"/>
        <v>PACKET EXPRESS - 33170INFINITE 8501 a 1000</v>
      </c>
      <c r="AV200" s="50" t="s">
        <v>58</v>
      </c>
      <c r="AW200" s="50" t="s">
        <v>28</v>
      </c>
      <c r="AX200" s="51" t="s">
        <v>1940</v>
      </c>
      <c r="AZ200" s="85" t="str">
        <f t="shared" si="19"/>
        <v>PACKET STANDARD  - 33162DIAMANTE START 12.501 a 3.000</v>
      </c>
      <c r="BA200" s="50" t="s">
        <v>1189</v>
      </c>
      <c r="BB200" s="50" t="s">
        <v>44</v>
      </c>
      <c r="BC200" s="51" t="s">
        <v>1374</v>
      </c>
      <c r="BE200" s="85" t="str">
        <f t="shared" si="20"/>
        <v>PACKET NOVAS FAIXAS - 33227INFINITE 8501 a 1000</v>
      </c>
      <c r="BF200" s="50" t="s">
        <v>58</v>
      </c>
      <c r="BG200" s="50" t="s">
        <v>28</v>
      </c>
      <c r="BH200" s="51" t="s">
        <v>1941</v>
      </c>
    </row>
    <row r="201" spans="3:60" x14ac:dyDescent="0.25">
      <c r="C201" s="85" t="str">
        <f t="shared" si="17"/>
        <v>EXPORTA FÁCIL EXPRESSO - 45110DIAMANTE START 13.001 a 3.500</v>
      </c>
      <c r="D201" s="50" t="s">
        <v>1189</v>
      </c>
      <c r="E201" s="50" t="s">
        <v>46</v>
      </c>
      <c r="F201" s="144" t="s">
        <v>1383</v>
      </c>
      <c r="G201" s="144" t="s">
        <v>1384</v>
      </c>
      <c r="H201" s="144" t="s">
        <v>1385</v>
      </c>
      <c r="I201" s="144" t="s">
        <v>1386</v>
      </c>
      <c r="J201" s="144" t="s">
        <v>1387</v>
      </c>
      <c r="K201" s="144" t="s">
        <v>1388</v>
      </c>
      <c r="L201" s="144" t="s">
        <v>1389</v>
      </c>
      <c r="N201" s="85" t="str">
        <f>'[1]EXP FÁCIL STANDARD'!$A$1&amp;O201&amp;P201</f>
        <v>EXPORTA FÁCIL STANDARD - 45128DIAMANTE START 13.001 a 3.500</v>
      </c>
      <c r="O201" s="50" t="s">
        <v>1189</v>
      </c>
      <c r="P201" s="50" t="s">
        <v>46</v>
      </c>
      <c r="Q201" s="51" t="s">
        <v>1883</v>
      </c>
      <c r="R201" s="51" t="s">
        <v>1884</v>
      </c>
      <c r="S201" s="51" t="s">
        <v>1885</v>
      </c>
      <c r="T201" s="51" t="s">
        <v>1886</v>
      </c>
      <c r="U201" s="51" t="s">
        <v>1887</v>
      </c>
      <c r="V201" s="51" t="s">
        <v>1888</v>
      </c>
      <c r="W201" s="51" t="s">
        <v>1889</v>
      </c>
      <c r="AU201" s="85" t="str">
        <f t="shared" si="18"/>
        <v>PACKET EXPRESS - 33170INFINITE 81001 a 1.500</v>
      </c>
      <c r="AV201" s="50" t="s">
        <v>58</v>
      </c>
      <c r="AW201" s="50" t="s">
        <v>34</v>
      </c>
      <c r="AX201" s="51" t="s">
        <v>1942</v>
      </c>
      <c r="AZ201" s="85" t="str">
        <f t="shared" si="19"/>
        <v>PACKET STANDARD  - 33162DIAMANTE START 13.001 a 3.500</v>
      </c>
      <c r="BA201" s="50" t="s">
        <v>1189</v>
      </c>
      <c r="BB201" s="50" t="s">
        <v>46</v>
      </c>
      <c r="BC201" s="51" t="s">
        <v>1398</v>
      </c>
      <c r="BE201" s="85" t="str">
        <f t="shared" si="20"/>
        <v>PACKET NOVAS FAIXAS - 33227INFINITE 81001 a 1.500</v>
      </c>
      <c r="BF201" s="50" t="s">
        <v>58</v>
      </c>
      <c r="BG201" s="50" t="s">
        <v>34</v>
      </c>
      <c r="BH201" s="51" t="s">
        <v>1943</v>
      </c>
    </row>
    <row r="202" spans="3:60" x14ac:dyDescent="0.25">
      <c r="C202" s="85" t="str">
        <f t="shared" si="17"/>
        <v>EXPORTA FÁCIL EXPRESSO - 45110DIAMANTE START 13.501 a 4.000</v>
      </c>
      <c r="D202" s="50" t="s">
        <v>1189</v>
      </c>
      <c r="E202" s="50" t="s">
        <v>48</v>
      </c>
      <c r="F202" s="144" t="s">
        <v>1407</v>
      </c>
      <c r="G202" s="144" t="s">
        <v>1408</v>
      </c>
      <c r="H202" s="144" t="s">
        <v>1409</v>
      </c>
      <c r="I202" s="144" t="s">
        <v>1410</v>
      </c>
      <c r="J202" s="144" t="s">
        <v>1411</v>
      </c>
      <c r="K202" s="144" t="s">
        <v>1412</v>
      </c>
      <c r="L202" s="144" t="s">
        <v>1413</v>
      </c>
      <c r="N202" s="85" t="str">
        <f>'[1]EXP FÁCIL STANDARD'!$A$1&amp;O202&amp;P202</f>
        <v>EXPORTA FÁCIL STANDARD - 45128DIAMANTE START 13.501 a 4.000</v>
      </c>
      <c r="O202" s="50" t="s">
        <v>1189</v>
      </c>
      <c r="P202" s="50" t="s">
        <v>48</v>
      </c>
      <c r="Q202" s="51" t="s">
        <v>1892</v>
      </c>
      <c r="R202" s="51" t="s">
        <v>1893</v>
      </c>
      <c r="S202" s="51" t="s">
        <v>1894</v>
      </c>
      <c r="T202" s="51" t="s">
        <v>1895</v>
      </c>
      <c r="U202" s="51" t="s">
        <v>1896</v>
      </c>
      <c r="V202" s="51" t="s">
        <v>1897</v>
      </c>
      <c r="W202" s="51" t="s">
        <v>1898</v>
      </c>
      <c r="AU202" s="85" t="str">
        <f t="shared" si="18"/>
        <v>PACKET EXPRESS - 33170INFINITE 81.501 a 2.000</v>
      </c>
      <c r="AV202" s="50" t="s">
        <v>58</v>
      </c>
      <c r="AW202" s="50" t="s">
        <v>38</v>
      </c>
      <c r="AX202" s="51" t="s">
        <v>1944</v>
      </c>
      <c r="AZ202" s="85" t="str">
        <f t="shared" si="19"/>
        <v>PACKET STANDARD  - 33162DIAMANTE START 13.501 a 4.000</v>
      </c>
      <c r="BA202" s="50" t="s">
        <v>1189</v>
      </c>
      <c r="BB202" s="50" t="s">
        <v>48</v>
      </c>
      <c r="BC202" s="51" t="s">
        <v>1422</v>
      </c>
      <c r="BE202" s="85" t="str">
        <f t="shared" si="20"/>
        <v>PACKET NOVAS FAIXAS - 33227INFINITE 81.501 a 2.000</v>
      </c>
      <c r="BF202" s="50" t="s">
        <v>58</v>
      </c>
      <c r="BG202" s="50" t="s">
        <v>38</v>
      </c>
      <c r="BH202" s="51" t="s">
        <v>1945</v>
      </c>
    </row>
    <row r="203" spans="3:60" x14ac:dyDescent="0.25">
      <c r="C203" s="85" t="str">
        <f t="shared" si="17"/>
        <v>EXPORTA FÁCIL EXPRESSO - 45110DIAMANTE START 14.001 a 4.500</v>
      </c>
      <c r="D203" s="50" t="s">
        <v>1189</v>
      </c>
      <c r="E203" s="50" t="s">
        <v>50</v>
      </c>
      <c r="F203" s="144" t="s">
        <v>1429</v>
      </c>
      <c r="G203" s="144" t="s">
        <v>1430</v>
      </c>
      <c r="H203" s="144" t="s">
        <v>1431</v>
      </c>
      <c r="I203" s="144" t="s">
        <v>1432</v>
      </c>
      <c r="J203" s="144" t="s">
        <v>1433</v>
      </c>
      <c r="K203" s="144" t="s">
        <v>1434</v>
      </c>
      <c r="L203" s="144" t="s">
        <v>1435</v>
      </c>
      <c r="N203" s="85" t="str">
        <f>'[1]EXP FÁCIL STANDARD'!$A$1&amp;O203&amp;P203</f>
        <v>EXPORTA FÁCIL STANDARD - 45128DIAMANTE START 14.001 a 4.500</v>
      </c>
      <c r="O203" s="50" t="s">
        <v>1189</v>
      </c>
      <c r="P203" s="50" t="s">
        <v>50</v>
      </c>
      <c r="Q203" s="51" t="s">
        <v>1902</v>
      </c>
      <c r="R203" s="51" t="s">
        <v>1903</v>
      </c>
      <c r="S203" s="51" t="s">
        <v>1904</v>
      </c>
      <c r="T203" s="51" t="s">
        <v>1905</v>
      </c>
      <c r="U203" s="51" t="s">
        <v>1906</v>
      </c>
      <c r="V203" s="51" t="s">
        <v>1907</v>
      </c>
      <c r="W203" s="51" t="s">
        <v>1908</v>
      </c>
      <c r="AU203" s="85" t="str">
        <f t="shared" si="18"/>
        <v>PACKET EXPRESS - 33170INFINITE 82.001 a 2.500</v>
      </c>
      <c r="AV203" s="50" t="s">
        <v>58</v>
      </c>
      <c r="AW203" s="50" t="s">
        <v>42</v>
      </c>
      <c r="AX203" s="51" t="s">
        <v>1946</v>
      </c>
      <c r="AZ203" s="85" t="str">
        <f t="shared" si="19"/>
        <v>PACKET STANDARD  - 33162DIAMANTE START 14.001 a 4.500</v>
      </c>
      <c r="BA203" s="50" t="s">
        <v>1189</v>
      </c>
      <c r="BB203" s="50" t="s">
        <v>50</v>
      </c>
      <c r="BC203" s="51" t="s">
        <v>1444</v>
      </c>
      <c r="BE203" s="85" t="str">
        <f t="shared" si="20"/>
        <v>PACKET NOVAS FAIXAS - 33227INFINITE 82.001 a 2.500</v>
      </c>
      <c r="BF203" s="50" t="s">
        <v>58</v>
      </c>
      <c r="BG203" s="50" t="s">
        <v>42</v>
      </c>
      <c r="BH203" s="51" t="s">
        <v>1947</v>
      </c>
    </row>
    <row r="204" spans="3:60" x14ac:dyDescent="0.25">
      <c r="C204" s="85" t="str">
        <f t="shared" si="17"/>
        <v>EXPORTA FÁCIL EXPRESSO - 45110DIAMANTE START 14.501 a 5.000</v>
      </c>
      <c r="D204" s="50" t="s">
        <v>1189</v>
      </c>
      <c r="E204" s="50" t="s">
        <v>52</v>
      </c>
      <c r="F204" s="144" t="s">
        <v>1448</v>
      </c>
      <c r="G204" s="144" t="s">
        <v>1449</v>
      </c>
      <c r="H204" s="144" t="s">
        <v>1450</v>
      </c>
      <c r="I204" s="144" t="s">
        <v>1451</v>
      </c>
      <c r="J204" s="144" t="s">
        <v>1452</v>
      </c>
      <c r="K204" s="144" t="s">
        <v>1453</v>
      </c>
      <c r="L204" s="144" t="s">
        <v>1454</v>
      </c>
      <c r="N204" s="85" t="str">
        <f>'[1]EXP FÁCIL STANDARD'!$A$1&amp;O204&amp;P204</f>
        <v>EXPORTA FÁCIL STANDARD - 45128DIAMANTE START 14.501 a 5.000</v>
      </c>
      <c r="O204" s="50" t="s">
        <v>1189</v>
      </c>
      <c r="P204" s="50" t="s">
        <v>52</v>
      </c>
      <c r="Q204" s="51" t="s">
        <v>1911</v>
      </c>
      <c r="R204" s="51" t="s">
        <v>1912</v>
      </c>
      <c r="S204" s="51" t="s">
        <v>1913</v>
      </c>
      <c r="T204" s="51" t="s">
        <v>1914</v>
      </c>
      <c r="U204" s="51" t="s">
        <v>1915</v>
      </c>
      <c r="V204" s="51" t="s">
        <v>1916</v>
      </c>
      <c r="W204" s="51" t="s">
        <v>1917</v>
      </c>
      <c r="AU204" s="85" t="str">
        <f t="shared" si="18"/>
        <v>PACKET EXPRESS - 33170INFINITE 82.501 a 3.000</v>
      </c>
      <c r="AV204" s="50" t="s">
        <v>58</v>
      </c>
      <c r="AW204" s="50" t="s">
        <v>44</v>
      </c>
      <c r="AX204" s="51" t="s">
        <v>1948</v>
      </c>
      <c r="AZ204" s="85" t="str">
        <f t="shared" si="19"/>
        <v>PACKET STANDARD  - 33162DIAMANTE START 14.501 a 5.000</v>
      </c>
      <c r="BA204" s="50" t="s">
        <v>1189</v>
      </c>
      <c r="BB204" s="50" t="s">
        <v>52</v>
      </c>
      <c r="BC204" s="51" t="s">
        <v>1463</v>
      </c>
      <c r="BE204" s="85" t="str">
        <f t="shared" si="20"/>
        <v>PACKET NOVAS FAIXAS - 33227INFINITE 82.501 a 3.000</v>
      </c>
      <c r="BF204" s="50" t="s">
        <v>58</v>
      </c>
      <c r="BG204" s="50" t="s">
        <v>44</v>
      </c>
      <c r="BH204" s="51" t="s">
        <v>1949</v>
      </c>
    </row>
    <row r="205" spans="3:60" x14ac:dyDescent="0.25">
      <c r="C205" s="85" t="str">
        <f t="shared" si="17"/>
        <v>EXPORTA FÁCIL EXPRESSO - 45110DIAMANTE START 11/2 Kg Adicional</v>
      </c>
      <c r="D205" s="50" t="s">
        <v>1189</v>
      </c>
      <c r="E205" s="50" t="s">
        <v>54</v>
      </c>
      <c r="F205" s="144" t="s">
        <v>1272</v>
      </c>
      <c r="G205" s="144" t="s">
        <v>1467</v>
      </c>
      <c r="H205" s="144" t="s">
        <v>1468</v>
      </c>
      <c r="I205" s="144" t="s">
        <v>1469</v>
      </c>
      <c r="J205" s="144" t="s">
        <v>1227</v>
      </c>
      <c r="K205" s="144" t="s">
        <v>1470</v>
      </c>
      <c r="L205" s="144" t="s">
        <v>1471</v>
      </c>
      <c r="N205" s="85" t="str">
        <f>'[1]EXP FÁCIL STANDARD'!$A$1&amp;O205&amp;P205</f>
        <v>EXPORTA FÁCIL STANDARD - 45128DIAMANTE START 11/2 Kg Adicional</v>
      </c>
      <c r="O205" s="50" t="s">
        <v>1189</v>
      </c>
      <c r="P205" s="50" t="s">
        <v>54</v>
      </c>
      <c r="Q205" s="51" t="s">
        <v>1920</v>
      </c>
      <c r="R205" s="51" t="s">
        <v>1921</v>
      </c>
      <c r="S205" s="51" t="s">
        <v>1922</v>
      </c>
      <c r="T205" s="51" t="s">
        <v>1923</v>
      </c>
      <c r="U205" s="51" t="s">
        <v>1924</v>
      </c>
      <c r="V205" s="51" t="s">
        <v>1925</v>
      </c>
      <c r="W205" s="51" t="s">
        <v>1926</v>
      </c>
      <c r="AU205" s="85" t="str">
        <f t="shared" si="18"/>
        <v>PACKET EXPRESS - 33170INFINITE 83.001 a 3.500</v>
      </c>
      <c r="AV205" s="50" t="s">
        <v>58</v>
      </c>
      <c r="AW205" s="50" t="s">
        <v>46</v>
      </c>
      <c r="AX205" s="51" t="s">
        <v>1950</v>
      </c>
      <c r="AZ205" s="85" t="str">
        <f t="shared" si="19"/>
        <v>PACKET STANDARD  - 33162DIAMANTE START 11/2 Kg Adicional</v>
      </c>
      <c r="BA205" s="50" t="s">
        <v>1189</v>
      </c>
      <c r="BB205" s="50" t="s">
        <v>54</v>
      </c>
      <c r="BC205" s="51" t="s">
        <v>1479</v>
      </c>
      <c r="BE205" s="85" t="str">
        <f t="shared" si="20"/>
        <v>PACKET NOVAS FAIXAS - 33227INFINITE 83.001 a 3.500</v>
      </c>
      <c r="BF205" s="50" t="s">
        <v>58</v>
      </c>
      <c r="BG205" s="50" t="s">
        <v>46</v>
      </c>
      <c r="BH205" s="51" t="s">
        <v>1951</v>
      </c>
    </row>
    <row r="206" spans="3:60" x14ac:dyDescent="0.25">
      <c r="C206" s="85" t="str">
        <f t="shared" si="17"/>
        <v>EXPORTA FÁCIL EXPRESSO - 45110 Peso (g)</v>
      </c>
      <c r="D206" s="43"/>
      <c r="E206" s="43" t="s">
        <v>12</v>
      </c>
      <c r="F206" s="49" t="s">
        <v>13</v>
      </c>
      <c r="G206" s="49" t="s">
        <v>14</v>
      </c>
      <c r="H206" s="49" t="s">
        <v>15</v>
      </c>
      <c r="I206" s="49" t="s">
        <v>16</v>
      </c>
      <c r="J206" s="49" t="s">
        <v>17</v>
      </c>
      <c r="K206" s="49" t="s">
        <v>18</v>
      </c>
      <c r="L206" s="49" t="s">
        <v>19</v>
      </c>
      <c r="N206" s="85" t="str">
        <f>'[1]EXP FÁCIL STANDARD'!$A$1&amp;O206&amp;P206</f>
        <v>EXPORTA FÁCIL STANDARD - 45128 Peso (g)</v>
      </c>
      <c r="O206" s="50"/>
      <c r="P206" s="50" t="s">
        <v>12</v>
      </c>
      <c r="Q206" s="51" t="s">
        <v>13</v>
      </c>
      <c r="R206" s="51" t="s">
        <v>14</v>
      </c>
      <c r="S206" s="51" t="s">
        <v>15</v>
      </c>
      <c r="T206" s="51" t="s">
        <v>16</v>
      </c>
      <c r="U206" s="51" t="s">
        <v>17</v>
      </c>
      <c r="V206" s="51" t="s">
        <v>18</v>
      </c>
      <c r="W206" s="51" t="s">
        <v>19</v>
      </c>
      <c r="AU206" s="85" t="str">
        <f t="shared" si="18"/>
        <v>PACKET EXPRESS - 33170INFINITE 83.501 a 4.000</v>
      </c>
      <c r="AV206" s="50" t="s">
        <v>58</v>
      </c>
      <c r="AW206" s="50" t="s">
        <v>48</v>
      </c>
      <c r="AX206" s="51" t="s">
        <v>1952</v>
      </c>
      <c r="AZ206" s="85" t="str">
        <f t="shared" si="19"/>
        <v>PACKET STANDARD  - 33162 Peso (g)</v>
      </c>
      <c r="BA206" s="43"/>
      <c r="BB206" s="43" t="s">
        <v>12</v>
      </c>
      <c r="BC206" s="49" t="s">
        <v>20</v>
      </c>
      <c r="BE206" s="85" t="str">
        <f t="shared" si="20"/>
        <v>PACKET NOVAS FAIXAS - 33227INFINITE 83.501 a 4.000</v>
      </c>
      <c r="BF206" s="50" t="s">
        <v>58</v>
      </c>
      <c r="BG206" s="50" t="s">
        <v>48</v>
      </c>
      <c r="BH206" s="51" t="s">
        <v>1953</v>
      </c>
    </row>
    <row r="207" spans="3:60" x14ac:dyDescent="0.25">
      <c r="C207" s="85" t="str">
        <f t="shared" si="17"/>
        <v>EXPORTA FÁCIL EXPRESSO - 45110DIAMANTE START 20 a 500</v>
      </c>
      <c r="D207" s="50" t="s">
        <v>1233</v>
      </c>
      <c r="E207" s="50" t="s">
        <v>22</v>
      </c>
      <c r="F207" s="144" t="s">
        <v>1190</v>
      </c>
      <c r="G207" s="144" t="s">
        <v>1191</v>
      </c>
      <c r="H207" s="144" t="s">
        <v>1192</v>
      </c>
      <c r="I207" s="144" t="s">
        <v>1193</v>
      </c>
      <c r="J207" s="144" t="s">
        <v>1194</v>
      </c>
      <c r="K207" s="144" t="s">
        <v>1195</v>
      </c>
      <c r="L207" s="144" t="s">
        <v>1196</v>
      </c>
      <c r="N207" s="85" t="str">
        <f>'[1]EXP FÁCIL STANDARD'!$A$1&amp;O207&amp;P207</f>
        <v>EXPORTA FÁCIL STANDARD - 45128DIAMANTE START 20 a 500</v>
      </c>
      <c r="O207" s="50" t="s">
        <v>1233</v>
      </c>
      <c r="P207" s="50" t="s">
        <v>22</v>
      </c>
      <c r="Q207" s="51" t="s">
        <v>1826</v>
      </c>
      <c r="R207" s="51" t="s">
        <v>1827</v>
      </c>
      <c r="S207" s="51" t="s">
        <v>1828</v>
      </c>
      <c r="T207" s="51" t="s">
        <v>1829</v>
      </c>
      <c r="U207" s="51" t="s">
        <v>1830</v>
      </c>
      <c r="V207" s="51" t="s">
        <v>1831</v>
      </c>
      <c r="W207" s="51" t="s">
        <v>1832</v>
      </c>
      <c r="AU207" s="85" t="str">
        <f t="shared" si="18"/>
        <v>PACKET EXPRESS - 33170INFINITE 84.001 a 4.500</v>
      </c>
      <c r="AV207" s="50" t="s">
        <v>58</v>
      </c>
      <c r="AW207" s="50" t="s">
        <v>50</v>
      </c>
      <c r="AX207" s="51" t="s">
        <v>1954</v>
      </c>
      <c r="AZ207" s="85" t="str">
        <f t="shared" si="19"/>
        <v>PACKET STANDARD  - 33162DIAMANTE START 20 a 500</v>
      </c>
      <c r="BA207" s="50" t="s">
        <v>1233</v>
      </c>
      <c r="BB207" s="50" t="s">
        <v>22</v>
      </c>
      <c r="BC207" s="51" t="s">
        <v>1212</v>
      </c>
      <c r="BE207" s="85" t="str">
        <f t="shared" si="20"/>
        <v>PACKET NOVAS FAIXAS - 33227INFINITE 84.001 a 4.500</v>
      </c>
      <c r="BF207" s="50" t="s">
        <v>58</v>
      </c>
      <c r="BG207" s="50" t="s">
        <v>50</v>
      </c>
      <c r="BH207" s="51" t="s">
        <v>1955</v>
      </c>
    </row>
    <row r="208" spans="3:60" x14ac:dyDescent="0.25">
      <c r="C208" s="85" t="str">
        <f t="shared" si="17"/>
        <v>EXPORTA FÁCIL EXPRESSO - 45110DIAMANTE START 2501 a 1000</v>
      </c>
      <c r="D208" s="50" t="s">
        <v>1233</v>
      </c>
      <c r="E208" s="50" t="s">
        <v>28</v>
      </c>
      <c r="F208" s="144" t="s">
        <v>1234</v>
      </c>
      <c r="G208" s="144" t="s">
        <v>1235</v>
      </c>
      <c r="H208" s="144" t="s">
        <v>1236</v>
      </c>
      <c r="I208" s="144" t="s">
        <v>1237</v>
      </c>
      <c r="J208" s="144" t="s">
        <v>1238</v>
      </c>
      <c r="K208" s="144" t="s">
        <v>1239</v>
      </c>
      <c r="L208" s="144" t="s">
        <v>1240</v>
      </c>
      <c r="N208" s="85" t="str">
        <f>'[1]EXP FÁCIL STANDARD'!$A$1&amp;O208&amp;P208</f>
        <v>EXPORTA FÁCIL STANDARD - 45128DIAMANTE START 2501 a 1000</v>
      </c>
      <c r="O208" s="50" t="s">
        <v>1233</v>
      </c>
      <c r="P208" s="50" t="s">
        <v>28</v>
      </c>
      <c r="Q208" s="51" t="s">
        <v>1836</v>
      </c>
      <c r="R208" s="51" t="s">
        <v>1837</v>
      </c>
      <c r="S208" s="51" t="s">
        <v>1838</v>
      </c>
      <c r="T208" s="51" t="s">
        <v>1839</v>
      </c>
      <c r="U208" s="51" t="s">
        <v>1840</v>
      </c>
      <c r="V208" s="51" t="s">
        <v>1841</v>
      </c>
      <c r="W208" s="51" t="s">
        <v>1842</v>
      </c>
      <c r="AU208" s="85" t="str">
        <f t="shared" si="18"/>
        <v>PACKET EXPRESS - 33170INFINITE 84.501 a 5.000</v>
      </c>
      <c r="AV208" s="50" t="s">
        <v>58</v>
      </c>
      <c r="AW208" s="50" t="s">
        <v>52</v>
      </c>
      <c r="AX208" s="51" t="s">
        <v>1956</v>
      </c>
      <c r="AZ208" s="85" t="str">
        <f t="shared" si="19"/>
        <v>PACKET STANDARD  - 33162DIAMANTE START 2501 a 1000</v>
      </c>
      <c r="BA208" s="50" t="s">
        <v>1233</v>
      </c>
      <c r="BB208" s="50" t="s">
        <v>28</v>
      </c>
      <c r="BC208" s="51" t="s">
        <v>1256</v>
      </c>
      <c r="BE208" s="85" t="str">
        <f t="shared" si="20"/>
        <v>PACKET NOVAS FAIXAS - 33227INFINITE 84.501 a 5.000</v>
      </c>
      <c r="BF208" s="50" t="s">
        <v>58</v>
      </c>
      <c r="BG208" s="50" t="s">
        <v>52</v>
      </c>
      <c r="BH208" s="51" t="s">
        <v>1957</v>
      </c>
    </row>
    <row r="209" spans="3:60" x14ac:dyDescent="0.25">
      <c r="C209" s="85" t="str">
        <f t="shared" si="17"/>
        <v>EXPORTA FÁCIL EXPRESSO - 45110DIAMANTE START 21001 a 1.500</v>
      </c>
      <c r="D209" s="50" t="s">
        <v>1233</v>
      </c>
      <c r="E209" s="50" t="s">
        <v>34</v>
      </c>
      <c r="F209" s="144" t="s">
        <v>1274</v>
      </c>
      <c r="G209" s="144" t="s">
        <v>1275</v>
      </c>
      <c r="H209" s="144" t="s">
        <v>1276</v>
      </c>
      <c r="I209" s="144" t="s">
        <v>1277</v>
      </c>
      <c r="J209" s="144" t="s">
        <v>1278</v>
      </c>
      <c r="K209" s="144" t="s">
        <v>1279</v>
      </c>
      <c r="L209" s="144" t="s">
        <v>1280</v>
      </c>
      <c r="N209" s="85" t="str">
        <f>'[1]EXP FÁCIL STANDARD'!$A$1&amp;O209&amp;P209</f>
        <v>EXPORTA FÁCIL STANDARD - 45128DIAMANTE START 21001 a 1.500</v>
      </c>
      <c r="O209" s="50" t="s">
        <v>1233</v>
      </c>
      <c r="P209" s="50" t="s">
        <v>34</v>
      </c>
      <c r="Q209" s="51" t="s">
        <v>1844</v>
      </c>
      <c r="R209" s="51" t="s">
        <v>1845</v>
      </c>
      <c r="S209" s="51" t="s">
        <v>1846</v>
      </c>
      <c r="T209" s="51" t="s">
        <v>1847</v>
      </c>
      <c r="U209" s="51" t="s">
        <v>1848</v>
      </c>
      <c r="V209" s="51" t="s">
        <v>1849</v>
      </c>
      <c r="W209" s="51" t="s">
        <v>1850</v>
      </c>
      <c r="AU209" s="85" t="str">
        <f t="shared" si="18"/>
        <v>PACKET EXPRESS - 33170INFINITE 81/2 Kg Adicional</v>
      </c>
      <c r="AV209" s="50" t="s">
        <v>58</v>
      </c>
      <c r="AW209" s="50" t="s">
        <v>54</v>
      </c>
      <c r="AX209" s="51" t="s">
        <v>1958</v>
      </c>
      <c r="AZ209" s="85" t="str">
        <f t="shared" si="19"/>
        <v>PACKET STANDARD  - 33162DIAMANTE START 21001 a 1.500</v>
      </c>
      <c r="BA209" s="50" t="s">
        <v>1233</v>
      </c>
      <c r="BB209" s="50" t="s">
        <v>34</v>
      </c>
      <c r="BC209" s="51" t="s">
        <v>1296</v>
      </c>
      <c r="BE209" s="85" t="str">
        <f t="shared" si="20"/>
        <v>PACKET NOVAS FAIXAS - 33227INFINITE 81/2 Kg Adicional</v>
      </c>
      <c r="BF209" s="50" t="s">
        <v>58</v>
      </c>
      <c r="BG209" s="50" t="s">
        <v>54</v>
      </c>
      <c r="BH209" s="51" t="s">
        <v>1959</v>
      </c>
    </row>
    <row r="210" spans="3:60" x14ac:dyDescent="0.25">
      <c r="C210" s="85" t="str">
        <f t="shared" si="17"/>
        <v>EXPORTA FÁCIL EXPRESSO - 45110DIAMANTE START 21.501 a 2.000</v>
      </c>
      <c r="D210" s="50" t="s">
        <v>1233</v>
      </c>
      <c r="E210" s="50" t="s">
        <v>38</v>
      </c>
      <c r="F210" s="144" t="s">
        <v>1305</v>
      </c>
      <c r="G210" s="144" t="s">
        <v>1306</v>
      </c>
      <c r="H210" s="144" t="s">
        <v>1307</v>
      </c>
      <c r="I210" s="144" t="s">
        <v>1308</v>
      </c>
      <c r="J210" s="144" t="s">
        <v>1309</v>
      </c>
      <c r="K210" s="144" t="s">
        <v>1310</v>
      </c>
      <c r="L210" s="144" t="s">
        <v>1311</v>
      </c>
      <c r="N210" s="85" t="str">
        <f>'[1]EXP FÁCIL STANDARD'!$A$1&amp;O210&amp;P210</f>
        <v>EXPORTA FÁCIL STANDARD - 45128DIAMANTE START 21.501 a 2.000</v>
      </c>
      <c r="O210" s="50" t="s">
        <v>1233</v>
      </c>
      <c r="P210" s="50" t="s">
        <v>38</v>
      </c>
      <c r="Q210" s="51" t="s">
        <v>1853</v>
      </c>
      <c r="R210" s="51" t="s">
        <v>1854</v>
      </c>
      <c r="S210" s="51" t="s">
        <v>1855</v>
      </c>
      <c r="T210" s="51" t="s">
        <v>1856</v>
      </c>
      <c r="U210" s="51" t="s">
        <v>1857</v>
      </c>
      <c r="V210" s="51" t="s">
        <v>1858</v>
      </c>
      <c r="W210" s="51" t="s">
        <v>1859</v>
      </c>
      <c r="AU210" s="85" t="str">
        <f t="shared" si="18"/>
        <v>PACKET EXPRESS - 33170 Peso (g)</v>
      </c>
      <c r="AV210" s="43"/>
      <c r="AW210" s="43" t="s">
        <v>12</v>
      </c>
      <c r="AX210" s="49" t="s">
        <v>20</v>
      </c>
      <c r="AZ210" s="85" t="str">
        <f t="shared" si="19"/>
        <v>PACKET STANDARD  - 33162DIAMANTE START 21.501 a 2.000</v>
      </c>
      <c r="BA210" s="50" t="s">
        <v>1233</v>
      </c>
      <c r="BB210" s="50" t="s">
        <v>38</v>
      </c>
      <c r="BC210" s="51" t="s">
        <v>1327</v>
      </c>
      <c r="BE210" s="85" t="str">
        <f t="shared" si="20"/>
        <v>PACKET NOVAS FAIXAS - 33227 Peso (g)</v>
      </c>
      <c r="BF210" s="43"/>
      <c r="BG210" s="43" t="s">
        <v>12</v>
      </c>
      <c r="BH210" s="49" t="s">
        <v>20</v>
      </c>
    </row>
    <row r="211" spans="3:60" x14ac:dyDescent="0.25">
      <c r="C211" s="85" t="str">
        <f t="shared" si="17"/>
        <v>EXPORTA FÁCIL EXPRESSO - 45110DIAMANTE START 22.001 a 2.500</v>
      </c>
      <c r="D211" s="50" t="s">
        <v>1233</v>
      </c>
      <c r="E211" s="50" t="s">
        <v>42</v>
      </c>
      <c r="F211" s="144" t="s">
        <v>1336</v>
      </c>
      <c r="G211" s="144" t="s">
        <v>1337</v>
      </c>
      <c r="H211" s="144" t="s">
        <v>1338</v>
      </c>
      <c r="I211" s="144" t="s">
        <v>1339</v>
      </c>
      <c r="J211" s="144" t="s">
        <v>1340</v>
      </c>
      <c r="K211" s="144" t="s">
        <v>1341</v>
      </c>
      <c r="L211" s="144" t="s">
        <v>1342</v>
      </c>
      <c r="N211" s="85" t="str">
        <f>'[1]EXP FÁCIL STANDARD'!$A$1&amp;O211&amp;P211</f>
        <v>EXPORTA FÁCIL STANDARD - 45128DIAMANTE START 22.001 a 2.500</v>
      </c>
      <c r="O211" s="50" t="s">
        <v>1233</v>
      </c>
      <c r="P211" s="50" t="s">
        <v>42</v>
      </c>
      <c r="Q211" s="51" t="s">
        <v>1863</v>
      </c>
      <c r="R211" s="51" t="s">
        <v>1864</v>
      </c>
      <c r="S211" s="51" t="s">
        <v>1865</v>
      </c>
      <c r="T211" s="51" t="s">
        <v>1866</v>
      </c>
      <c r="U211" s="51" t="s">
        <v>1867</v>
      </c>
      <c r="V211" s="51" t="s">
        <v>1868</v>
      </c>
      <c r="W211" s="51" t="s">
        <v>1869</v>
      </c>
      <c r="AU211" s="85" t="str">
        <f t="shared" si="18"/>
        <v>PACKET EXPRESS - 33170DIAMANTE START 10 a 300</v>
      </c>
      <c r="AV211" s="50" t="s">
        <v>1189</v>
      </c>
      <c r="AW211" s="50" t="s">
        <v>24</v>
      </c>
      <c r="AX211" s="51" t="s">
        <v>1211</v>
      </c>
      <c r="AZ211" s="85" t="str">
        <f t="shared" si="19"/>
        <v>PACKET STANDARD  - 33162DIAMANTE START 22.001 a 2.500</v>
      </c>
      <c r="BA211" s="50" t="s">
        <v>1233</v>
      </c>
      <c r="BB211" s="50" t="s">
        <v>42</v>
      </c>
      <c r="BC211" s="51" t="s">
        <v>1351</v>
      </c>
      <c r="BE211" s="85" t="str">
        <f t="shared" si="20"/>
        <v>PACKET NOVAS FAIXAS - 33227DIAMANTE START 10 a 200</v>
      </c>
      <c r="BF211" s="50" t="s">
        <v>1189</v>
      </c>
      <c r="BG211" s="50" t="s">
        <v>25</v>
      </c>
      <c r="BH211" s="51" t="s">
        <v>1213</v>
      </c>
    </row>
    <row r="212" spans="3:60" x14ac:dyDescent="0.25">
      <c r="C212" s="85" t="str">
        <f t="shared" si="17"/>
        <v>EXPORTA FÁCIL EXPRESSO - 45110DIAMANTE START 22.501 a 3.000</v>
      </c>
      <c r="D212" s="50" t="s">
        <v>1233</v>
      </c>
      <c r="E212" s="50" t="s">
        <v>44</v>
      </c>
      <c r="F212" s="144" t="s">
        <v>1360</v>
      </c>
      <c r="G212" s="144" t="s">
        <v>1361</v>
      </c>
      <c r="H212" s="144" t="s">
        <v>1362</v>
      </c>
      <c r="I212" s="144" t="s">
        <v>1363</v>
      </c>
      <c r="J212" s="144" t="s">
        <v>1364</v>
      </c>
      <c r="K212" s="144" t="s">
        <v>1365</v>
      </c>
      <c r="L212" s="144" t="s">
        <v>1366</v>
      </c>
      <c r="N212" s="85" t="str">
        <f>'[1]EXP FÁCIL STANDARD'!$A$1&amp;O212&amp;P212</f>
        <v>EXPORTA FÁCIL STANDARD - 45128DIAMANTE START 22.501 a 3.000</v>
      </c>
      <c r="O212" s="50" t="s">
        <v>1233</v>
      </c>
      <c r="P212" s="50" t="s">
        <v>44</v>
      </c>
      <c r="Q212" s="51" t="s">
        <v>1873</v>
      </c>
      <c r="R212" s="51" t="s">
        <v>1874</v>
      </c>
      <c r="S212" s="51" t="s">
        <v>1875</v>
      </c>
      <c r="T212" s="51" t="s">
        <v>1876</v>
      </c>
      <c r="U212" s="51" t="s">
        <v>1877</v>
      </c>
      <c r="V212" s="51" t="s">
        <v>1878</v>
      </c>
      <c r="W212" s="51" t="s">
        <v>1879</v>
      </c>
      <c r="AU212" s="85" t="str">
        <f t="shared" si="18"/>
        <v>PACKET EXPRESS - 33170DIAMANTE START 1301 a 500</v>
      </c>
      <c r="AV212" s="50" t="s">
        <v>1189</v>
      </c>
      <c r="AW212" s="50" t="s">
        <v>30</v>
      </c>
      <c r="AX212" s="51" t="s">
        <v>1255</v>
      </c>
      <c r="AZ212" s="85" t="str">
        <f t="shared" si="19"/>
        <v>PACKET STANDARD  - 33162DIAMANTE START 22.501 a 3.000</v>
      </c>
      <c r="BA212" s="50" t="s">
        <v>1233</v>
      </c>
      <c r="BB212" s="50" t="s">
        <v>44</v>
      </c>
      <c r="BC212" s="51" t="s">
        <v>1374</v>
      </c>
      <c r="BE212" s="85" t="str">
        <f t="shared" si="20"/>
        <v>PACKET NOVAS FAIXAS - 33227DIAMANTE START 1201 a 500</v>
      </c>
      <c r="BF212" s="50" t="s">
        <v>1189</v>
      </c>
      <c r="BG212" s="50" t="s">
        <v>31</v>
      </c>
      <c r="BH212" s="51" t="s">
        <v>1257</v>
      </c>
    </row>
    <row r="213" spans="3:60" x14ac:dyDescent="0.25">
      <c r="C213" s="85" t="str">
        <f t="shared" si="17"/>
        <v>EXPORTA FÁCIL EXPRESSO - 45110DIAMANTE START 23.001 a 3.500</v>
      </c>
      <c r="D213" s="50" t="s">
        <v>1233</v>
      </c>
      <c r="E213" s="50" t="s">
        <v>46</v>
      </c>
      <c r="F213" s="144" t="s">
        <v>1383</v>
      </c>
      <c r="G213" s="144" t="s">
        <v>1384</v>
      </c>
      <c r="H213" s="144" t="s">
        <v>1385</v>
      </c>
      <c r="I213" s="144" t="s">
        <v>1386</v>
      </c>
      <c r="J213" s="144" t="s">
        <v>1387</v>
      </c>
      <c r="K213" s="144" t="s">
        <v>1388</v>
      </c>
      <c r="L213" s="144" t="s">
        <v>1389</v>
      </c>
      <c r="N213" s="85" t="str">
        <f>'[1]EXP FÁCIL STANDARD'!$A$1&amp;O213&amp;P213</f>
        <v>EXPORTA FÁCIL STANDARD - 45128DIAMANTE START 23.001 a 3.500</v>
      </c>
      <c r="O213" s="50" t="s">
        <v>1233</v>
      </c>
      <c r="P213" s="50" t="s">
        <v>46</v>
      </c>
      <c r="Q213" s="51" t="s">
        <v>1883</v>
      </c>
      <c r="R213" s="51" t="s">
        <v>1884</v>
      </c>
      <c r="S213" s="51" t="s">
        <v>1885</v>
      </c>
      <c r="T213" s="51" t="s">
        <v>1886</v>
      </c>
      <c r="U213" s="51" t="s">
        <v>1887</v>
      </c>
      <c r="V213" s="51" t="s">
        <v>1888</v>
      </c>
      <c r="W213" s="51" t="s">
        <v>1889</v>
      </c>
      <c r="AU213" s="85" t="str">
        <f t="shared" si="18"/>
        <v>PACKET EXPRESS - 33170DIAMANTE START 1501 a 1000</v>
      </c>
      <c r="AV213" s="50" t="s">
        <v>1189</v>
      </c>
      <c r="AW213" s="50" t="s">
        <v>28</v>
      </c>
      <c r="AX213" s="51" t="s">
        <v>1295</v>
      </c>
      <c r="AZ213" s="85" t="str">
        <f t="shared" si="19"/>
        <v>PACKET STANDARD  - 33162DIAMANTE START 23.001 a 3.500</v>
      </c>
      <c r="BA213" s="50" t="s">
        <v>1233</v>
      </c>
      <c r="BB213" s="50" t="s">
        <v>46</v>
      </c>
      <c r="BC213" s="51" t="s">
        <v>1398</v>
      </c>
      <c r="BE213" s="85" t="str">
        <f t="shared" si="20"/>
        <v>PACKET NOVAS FAIXAS - 33227DIAMANTE START 1501 a 1000</v>
      </c>
      <c r="BF213" s="50" t="s">
        <v>1189</v>
      </c>
      <c r="BG213" s="50" t="s">
        <v>28</v>
      </c>
      <c r="BH213" s="51" t="s">
        <v>1297</v>
      </c>
    </row>
    <row r="214" spans="3:60" x14ac:dyDescent="0.25">
      <c r="C214" s="85" t="str">
        <f t="shared" si="17"/>
        <v>EXPORTA FÁCIL EXPRESSO - 45110DIAMANTE START 23.501 a 4.000</v>
      </c>
      <c r="D214" s="50" t="s">
        <v>1233</v>
      </c>
      <c r="E214" s="50" t="s">
        <v>48</v>
      </c>
      <c r="F214" s="144" t="s">
        <v>1407</v>
      </c>
      <c r="G214" s="144" t="s">
        <v>1408</v>
      </c>
      <c r="H214" s="144" t="s">
        <v>1409</v>
      </c>
      <c r="I214" s="144" t="s">
        <v>1410</v>
      </c>
      <c r="J214" s="144" t="s">
        <v>1411</v>
      </c>
      <c r="K214" s="144" t="s">
        <v>1412</v>
      </c>
      <c r="L214" s="144" t="s">
        <v>1413</v>
      </c>
      <c r="N214" s="85" t="str">
        <f>'[1]EXP FÁCIL STANDARD'!$A$1&amp;O214&amp;P214</f>
        <v>EXPORTA FÁCIL STANDARD - 45128DIAMANTE START 23.501 a 4.000</v>
      </c>
      <c r="O214" s="50" t="s">
        <v>1233</v>
      </c>
      <c r="P214" s="50" t="s">
        <v>48</v>
      </c>
      <c r="Q214" s="51" t="s">
        <v>1892</v>
      </c>
      <c r="R214" s="51" t="s">
        <v>1893</v>
      </c>
      <c r="S214" s="51" t="s">
        <v>1894</v>
      </c>
      <c r="T214" s="51" t="s">
        <v>1895</v>
      </c>
      <c r="U214" s="51" t="s">
        <v>1896</v>
      </c>
      <c r="V214" s="51" t="s">
        <v>1897</v>
      </c>
      <c r="W214" s="51" t="s">
        <v>1898</v>
      </c>
      <c r="AU214" s="85" t="str">
        <f t="shared" si="18"/>
        <v>PACKET EXPRESS - 33170DIAMANTE START 11001 a 1.500</v>
      </c>
      <c r="AV214" s="50" t="s">
        <v>1189</v>
      </c>
      <c r="AW214" s="50" t="s">
        <v>34</v>
      </c>
      <c r="AX214" s="51" t="s">
        <v>1326</v>
      </c>
      <c r="AZ214" s="85" t="str">
        <f t="shared" si="19"/>
        <v>PACKET STANDARD  - 33162DIAMANTE START 23.501 a 4.000</v>
      </c>
      <c r="BA214" s="50" t="s">
        <v>1233</v>
      </c>
      <c r="BB214" s="50" t="s">
        <v>48</v>
      </c>
      <c r="BC214" s="51" t="s">
        <v>1422</v>
      </c>
      <c r="BE214" s="85" t="str">
        <f t="shared" si="20"/>
        <v>PACKET NOVAS FAIXAS - 33227DIAMANTE START 11001 a 1.500</v>
      </c>
      <c r="BF214" s="50" t="s">
        <v>1189</v>
      </c>
      <c r="BG214" s="50" t="s">
        <v>34</v>
      </c>
      <c r="BH214" s="51" t="s">
        <v>1328</v>
      </c>
    </row>
    <row r="215" spans="3:60" x14ac:dyDescent="0.25">
      <c r="C215" s="85" t="str">
        <f t="shared" si="17"/>
        <v>EXPORTA FÁCIL EXPRESSO - 45110DIAMANTE START 24.001 a 4.500</v>
      </c>
      <c r="D215" s="50" t="s">
        <v>1233</v>
      </c>
      <c r="E215" s="50" t="s">
        <v>50</v>
      </c>
      <c r="F215" s="144" t="s">
        <v>1429</v>
      </c>
      <c r="G215" s="144" t="s">
        <v>1430</v>
      </c>
      <c r="H215" s="144" t="s">
        <v>1431</v>
      </c>
      <c r="I215" s="144" t="s">
        <v>1432</v>
      </c>
      <c r="J215" s="144" t="s">
        <v>1433</v>
      </c>
      <c r="K215" s="144" t="s">
        <v>1434</v>
      </c>
      <c r="L215" s="144" t="s">
        <v>1435</v>
      </c>
      <c r="N215" s="85" t="str">
        <f>'[1]EXP FÁCIL STANDARD'!$A$1&amp;O215&amp;P215</f>
        <v>EXPORTA FÁCIL STANDARD - 45128DIAMANTE START 24.001 a 4.500</v>
      </c>
      <c r="O215" s="50" t="s">
        <v>1233</v>
      </c>
      <c r="P215" s="50" t="s">
        <v>50</v>
      </c>
      <c r="Q215" s="51" t="s">
        <v>1902</v>
      </c>
      <c r="R215" s="51" t="s">
        <v>1903</v>
      </c>
      <c r="S215" s="51" t="s">
        <v>1904</v>
      </c>
      <c r="T215" s="51" t="s">
        <v>1905</v>
      </c>
      <c r="U215" s="51" t="s">
        <v>1906</v>
      </c>
      <c r="V215" s="51" t="s">
        <v>1907</v>
      </c>
      <c r="W215" s="51" t="s">
        <v>1908</v>
      </c>
      <c r="AU215" s="85" t="str">
        <f t="shared" si="18"/>
        <v>PACKET EXPRESS - 33170DIAMANTE START 11.501 a 2.000</v>
      </c>
      <c r="AV215" s="50" t="s">
        <v>1189</v>
      </c>
      <c r="AW215" s="50" t="s">
        <v>38</v>
      </c>
      <c r="AX215" s="51" t="s">
        <v>1350</v>
      </c>
      <c r="AZ215" s="85" t="str">
        <f t="shared" si="19"/>
        <v>PACKET STANDARD  - 33162DIAMANTE START 24.001 a 4.500</v>
      </c>
      <c r="BA215" s="50" t="s">
        <v>1233</v>
      </c>
      <c r="BB215" s="50" t="s">
        <v>50</v>
      </c>
      <c r="BC215" s="51" t="s">
        <v>1444</v>
      </c>
      <c r="BE215" s="85" t="str">
        <f t="shared" si="20"/>
        <v>PACKET NOVAS FAIXAS - 33227DIAMANTE START 11.501 a 2.000</v>
      </c>
      <c r="BF215" s="50" t="s">
        <v>1189</v>
      </c>
      <c r="BG215" s="50" t="s">
        <v>38</v>
      </c>
      <c r="BH215" s="51" t="s">
        <v>1352</v>
      </c>
    </row>
    <row r="216" spans="3:60" x14ac:dyDescent="0.25">
      <c r="C216" s="85" t="str">
        <f t="shared" si="17"/>
        <v>EXPORTA FÁCIL EXPRESSO - 45110DIAMANTE START 24.501 a 5.000</v>
      </c>
      <c r="D216" s="50" t="s">
        <v>1233</v>
      </c>
      <c r="E216" s="50" t="s">
        <v>52</v>
      </c>
      <c r="F216" s="144" t="s">
        <v>1448</v>
      </c>
      <c r="G216" s="144" t="s">
        <v>1449</v>
      </c>
      <c r="H216" s="144" t="s">
        <v>1450</v>
      </c>
      <c r="I216" s="144" t="s">
        <v>1451</v>
      </c>
      <c r="J216" s="144" t="s">
        <v>1452</v>
      </c>
      <c r="K216" s="144" t="s">
        <v>1453</v>
      </c>
      <c r="L216" s="144" t="s">
        <v>1454</v>
      </c>
      <c r="N216" s="85" t="str">
        <f>'[1]EXP FÁCIL STANDARD'!$A$1&amp;O216&amp;P216</f>
        <v>EXPORTA FÁCIL STANDARD - 45128DIAMANTE START 24.501 a 5.000</v>
      </c>
      <c r="O216" s="50" t="s">
        <v>1233</v>
      </c>
      <c r="P216" s="50" t="s">
        <v>52</v>
      </c>
      <c r="Q216" s="51" t="s">
        <v>1911</v>
      </c>
      <c r="R216" s="51" t="s">
        <v>1912</v>
      </c>
      <c r="S216" s="51" t="s">
        <v>1913</v>
      </c>
      <c r="T216" s="51" t="s">
        <v>1914</v>
      </c>
      <c r="U216" s="51" t="s">
        <v>1915</v>
      </c>
      <c r="V216" s="51" t="s">
        <v>1916</v>
      </c>
      <c r="W216" s="51" t="s">
        <v>1917</v>
      </c>
      <c r="AU216" s="85" t="str">
        <f t="shared" si="18"/>
        <v>PACKET EXPRESS - 33170DIAMANTE START 12.001 a 2.500</v>
      </c>
      <c r="AV216" s="50" t="s">
        <v>1189</v>
      </c>
      <c r="AW216" s="50" t="s">
        <v>42</v>
      </c>
      <c r="AX216" s="51" t="s">
        <v>1353</v>
      </c>
      <c r="AZ216" s="85" t="str">
        <f t="shared" si="19"/>
        <v>PACKET STANDARD  - 33162DIAMANTE START 24.501 a 5.000</v>
      </c>
      <c r="BA216" s="50" t="s">
        <v>1233</v>
      </c>
      <c r="BB216" s="50" t="s">
        <v>52</v>
      </c>
      <c r="BC216" s="51" t="s">
        <v>1463</v>
      </c>
      <c r="BE216" s="85" t="str">
        <f t="shared" si="20"/>
        <v>PACKET NOVAS FAIXAS - 33227DIAMANTE START 12.001 a 2.500</v>
      </c>
      <c r="BF216" s="50" t="s">
        <v>1189</v>
      </c>
      <c r="BG216" s="50" t="s">
        <v>42</v>
      </c>
      <c r="BH216" s="51" t="s">
        <v>1375</v>
      </c>
    </row>
    <row r="217" spans="3:60" x14ac:dyDescent="0.25">
      <c r="C217" s="85" t="str">
        <f t="shared" si="17"/>
        <v>EXPORTA FÁCIL EXPRESSO - 45110DIAMANTE START 21/2 Kg Adicional</v>
      </c>
      <c r="D217" s="50" t="s">
        <v>1233</v>
      </c>
      <c r="E217" s="50" t="s">
        <v>54</v>
      </c>
      <c r="F217" s="144" t="s">
        <v>1272</v>
      </c>
      <c r="G217" s="144" t="s">
        <v>1467</v>
      </c>
      <c r="H217" s="144" t="s">
        <v>1468</v>
      </c>
      <c r="I217" s="144" t="s">
        <v>1469</v>
      </c>
      <c r="J217" s="144" t="s">
        <v>1227</v>
      </c>
      <c r="K217" s="144" t="s">
        <v>1470</v>
      </c>
      <c r="L217" s="144" t="s">
        <v>1471</v>
      </c>
      <c r="N217" s="85" t="str">
        <f>'[1]EXP FÁCIL STANDARD'!$A$1&amp;O217&amp;P217</f>
        <v>EXPORTA FÁCIL STANDARD - 45128DIAMANTE START 21/2 Kg Adicional</v>
      </c>
      <c r="O217" s="50" t="s">
        <v>1233</v>
      </c>
      <c r="P217" s="50" t="s">
        <v>54</v>
      </c>
      <c r="Q217" s="51" t="s">
        <v>1920</v>
      </c>
      <c r="R217" s="51" t="s">
        <v>1921</v>
      </c>
      <c r="S217" s="51" t="s">
        <v>1922</v>
      </c>
      <c r="T217" s="51" t="s">
        <v>1923</v>
      </c>
      <c r="U217" s="51" t="s">
        <v>1924</v>
      </c>
      <c r="V217" s="51" t="s">
        <v>1925</v>
      </c>
      <c r="W217" s="51" t="s">
        <v>1926</v>
      </c>
      <c r="AU217" s="85" t="str">
        <f t="shared" si="18"/>
        <v>PACKET EXPRESS - 33170DIAMANTE START 12.501 a 3.000</v>
      </c>
      <c r="AV217" s="50" t="s">
        <v>1189</v>
      </c>
      <c r="AW217" s="50" t="s">
        <v>44</v>
      </c>
      <c r="AX217" s="51" t="s">
        <v>1397</v>
      </c>
      <c r="AZ217" s="85" t="str">
        <f t="shared" si="19"/>
        <v>PACKET STANDARD  - 33162DIAMANTE START 21/2 Kg Adicional</v>
      </c>
      <c r="BA217" s="50" t="s">
        <v>1233</v>
      </c>
      <c r="BB217" s="50" t="s">
        <v>54</v>
      </c>
      <c r="BC217" s="51" t="s">
        <v>1479</v>
      </c>
      <c r="BE217" s="85" t="str">
        <f t="shared" si="20"/>
        <v>PACKET NOVAS FAIXAS - 33227DIAMANTE START 12.501 a 3.000</v>
      </c>
      <c r="BF217" s="50" t="s">
        <v>1189</v>
      </c>
      <c r="BG217" s="50" t="s">
        <v>44</v>
      </c>
      <c r="BH217" s="51" t="s">
        <v>1399</v>
      </c>
    </row>
    <row r="218" spans="3:60" x14ac:dyDescent="0.25">
      <c r="AU218" s="85" t="str">
        <f t="shared" si="18"/>
        <v>PACKET EXPRESS - 33170DIAMANTE START 13.001 a 3.500</v>
      </c>
      <c r="AV218" s="50" t="s">
        <v>1189</v>
      </c>
      <c r="AW218" s="50" t="s">
        <v>46</v>
      </c>
      <c r="AX218" s="51" t="s">
        <v>1421</v>
      </c>
      <c r="BE218" s="85" t="str">
        <f t="shared" si="20"/>
        <v>PACKET NOVAS FAIXAS - 33227DIAMANTE START 13.001 a 3.500</v>
      </c>
      <c r="BF218" s="50" t="s">
        <v>1189</v>
      </c>
      <c r="BG218" s="50" t="s">
        <v>46</v>
      </c>
      <c r="BH218" s="51" t="s">
        <v>1423</v>
      </c>
    </row>
    <row r="219" spans="3:60" x14ac:dyDescent="0.25">
      <c r="AU219" s="85" t="str">
        <f t="shared" si="18"/>
        <v>PACKET EXPRESS - 33170DIAMANTE START 13.501 a 4.000</v>
      </c>
      <c r="AV219" s="50" t="s">
        <v>1189</v>
      </c>
      <c r="AW219" s="50" t="s">
        <v>48</v>
      </c>
      <c r="AX219" s="51" t="s">
        <v>1443</v>
      </c>
      <c r="BE219" s="85" t="str">
        <f t="shared" si="20"/>
        <v>PACKET NOVAS FAIXAS - 33227DIAMANTE START 13.501 a 4.000</v>
      </c>
      <c r="BF219" s="50" t="s">
        <v>1189</v>
      </c>
      <c r="BG219" s="50" t="s">
        <v>48</v>
      </c>
      <c r="BH219" s="51" t="s">
        <v>1445</v>
      </c>
    </row>
    <row r="220" spans="3:60" x14ac:dyDescent="0.25">
      <c r="AU220" s="85" t="str">
        <f t="shared" si="18"/>
        <v>PACKET EXPRESS - 33170DIAMANTE START 14.001 a 4.500</v>
      </c>
      <c r="AV220" s="50" t="s">
        <v>1189</v>
      </c>
      <c r="AW220" s="50" t="s">
        <v>50</v>
      </c>
      <c r="AX220" s="51" t="s">
        <v>1462</v>
      </c>
      <c r="BE220" s="85" t="str">
        <f t="shared" si="20"/>
        <v>PACKET NOVAS FAIXAS - 33227DIAMANTE START 14.001 a 4.500</v>
      </c>
      <c r="BF220" s="50" t="s">
        <v>1189</v>
      </c>
      <c r="BG220" s="50" t="s">
        <v>50</v>
      </c>
      <c r="BH220" s="51" t="s">
        <v>1464</v>
      </c>
    </row>
    <row r="221" spans="3:60" x14ac:dyDescent="0.25">
      <c r="AU221" s="85" t="str">
        <f t="shared" si="18"/>
        <v>PACKET EXPRESS - 33170DIAMANTE START 14.501 a 5.000</v>
      </c>
      <c r="AV221" s="50" t="s">
        <v>1189</v>
      </c>
      <c r="AW221" s="50" t="s">
        <v>52</v>
      </c>
      <c r="AX221" s="51" t="s">
        <v>1478</v>
      </c>
      <c r="BE221" s="85" t="str">
        <f t="shared" si="20"/>
        <v>PACKET NOVAS FAIXAS - 33227DIAMANTE START 14.501 a 5.000</v>
      </c>
      <c r="BF221" s="50" t="s">
        <v>1189</v>
      </c>
      <c r="BG221" s="50" t="s">
        <v>52</v>
      </c>
      <c r="BH221" s="51" t="s">
        <v>1480</v>
      </c>
    </row>
    <row r="222" spans="3:60" x14ac:dyDescent="0.25">
      <c r="AU222" s="85" t="str">
        <f t="shared" si="18"/>
        <v>PACKET EXPRESS - 33170DIAMANTE START 11/2 Kg Adicional</v>
      </c>
      <c r="AV222" s="50" t="s">
        <v>1189</v>
      </c>
      <c r="AW222" s="50" t="s">
        <v>54</v>
      </c>
      <c r="AX222" s="51" t="s">
        <v>1483</v>
      </c>
      <c r="BE222" s="85" t="str">
        <f t="shared" si="20"/>
        <v>PACKET NOVAS FAIXAS - 33227DIAMANTE START 11/2 Kg Adicional</v>
      </c>
      <c r="BF222" s="50" t="s">
        <v>1189</v>
      </c>
      <c r="BG222" s="50" t="s">
        <v>54</v>
      </c>
      <c r="BH222" s="51" t="s">
        <v>1484</v>
      </c>
    </row>
    <row r="223" spans="3:60" x14ac:dyDescent="0.25">
      <c r="AU223" s="85" t="str">
        <f t="shared" si="18"/>
        <v>PACKET EXPRESS - 33170 Peso (g)</v>
      </c>
      <c r="AV223" s="43"/>
      <c r="AW223" s="43" t="s">
        <v>12</v>
      </c>
      <c r="AX223" s="49" t="s">
        <v>20</v>
      </c>
      <c r="BE223" s="85" t="str">
        <f t="shared" si="20"/>
        <v>PACKET NOVAS FAIXAS - 33227 Peso (g)</v>
      </c>
      <c r="BF223" s="43"/>
      <c r="BG223" s="43" t="s">
        <v>12</v>
      </c>
      <c r="BH223" s="49" t="s">
        <v>20</v>
      </c>
    </row>
    <row r="224" spans="3:60" x14ac:dyDescent="0.25">
      <c r="AU224" s="85" t="str">
        <f t="shared" si="18"/>
        <v>PACKET EXPRESS - 33170DIAMANTE START 20 a 300</v>
      </c>
      <c r="AV224" s="50" t="s">
        <v>1233</v>
      </c>
      <c r="AW224" s="50" t="s">
        <v>24</v>
      </c>
      <c r="AX224" s="51" t="s">
        <v>1211</v>
      </c>
      <c r="BE224" s="85" t="str">
        <f t="shared" si="20"/>
        <v>PACKET NOVAS FAIXAS - 33227DIAMANTE START 20 a 200</v>
      </c>
      <c r="BF224" s="50" t="s">
        <v>1233</v>
      </c>
      <c r="BG224" s="50" t="s">
        <v>25</v>
      </c>
      <c r="BH224" s="51" t="s">
        <v>1213</v>
      </c>
    </row>
    <row r="225" spans="47:60" x14ac:dyDescent="0.25">
      <c r="AU225" s="85" t="str">
        <f t="shared" si="18"/>
        <v>PACKET EXPRESS - 33170DIAMANTE START 2301 a 500</v>
      </c>
      <c r="AV225" s="50" t="s">
        <v>1233</v>
      </c>
      <c r="AW225" s="50" t="s">
        <v>30</v>
      </c>
      <c r="AX225" s="51" t="s">
        <v>1255</v>
      </c>
      <c r="BE225" s="85" t="str">
        <f t="shared" si="20"/>
        <v>PACKET NOVAS FAIXAS - 33227DIAMANTE START 2201 a 500</v>
      </c>
      <c r="BF225" s="50" t="s">
        <v>1233</v>
      </c>
      <c r="BG225" s="50" t="s">
        <v>31</v>
      </c>
      <c r="BH225" s="51" t="s">
        <v>1257</v>
      </c>
    </row>
    <row r="226" spans="47:60" x14ac:dyDescent="0.25">
      <c r="AU226" s="85" t="str">
        <f t="shared" si="18"/>
        <v>PACKET EXPRESS - 33170DIAMANTE START 2501 a 1000</v>
      </c>
      <c r="AV226" s="50" t="s">
        <v>1233</v>
      </c>
      <c r="AW226" s="50" t="s">
        <v>28</v>
      </c>
      <c r="AX226" s="51" t="s">
        <v>1295</v>
      </c>
      <c r="BE226" s="85" t="str">
        <f t="shared" si="20"/>
        <v>PACKET NOVAS FAIXAS - 33227DIAMANTE START 2501 a 1000</v>
      </c>
      <c r="BF226" s="50" t="s">
        <v>1233</v>
      </c>
      <c r="BG226" s="50" t="s">
        <v>28</v>
      </c>
      <c r="BH226" s="51" t="s">
        <v>1297</v>
      </c>
    </row>
    <row r="227" spans="47:60" x14ac:dyDescent="0.25">
      <c r="AU227" s="85" t="str">
        <f t="shared" si="18"/>
        <v>PACKET EXPRESS - 33170DIAMANTE START 21001 a 1.500</v>
      </c>
      <c r="AV227" s="50" t="s">
        <v>1233</v>
      </c>
      <c r="AW227" s="50" t="s">
        <v>34</v>
      </c>
      <c r="AX227" s="51" t="s">
        <v>1326</v>
      </c>
      <c r="BE227" s="85" t="str">
        <f t="shared" si="20"/>
        <v>PACKET NOVAS FAIXAS - 33227DIAMANTE START 21001 a 1.500</v>
      </c>
      <c r="BF227" s="50" t="s">
        <v>1233</v>
      </c>
      <c r="BG227" s="50" t="s">
        <v>34</v>
      </c>
      <c r="BH227" s="51" t="s">
        <v>1328</v>
      </c>
    </row>
    <row r="228" spans="47:60" x14ac:dyDescent="0.25">
      <c r="AU228" s="85" t="str">
        <f t="shared" si="18"/>
        <v>PACKET EXPRESS - 33170DIAMANTE START 21.501 a 2.000</v>
      </c>
      <c r="AV228" s="50" t="s">
        <v>1233</v>
      </c>
      <c r="AW228" s="50" t="s">
        <v>38</v>
      </c>
      <c r="AX228" s="51" t="s">
        <v>1350</v>
      </c>
      <c r="BE228" s="85" t="str">
        <f t="shared" si="20"/>
        <v>PACKET NOVAS FAIXAS - 33227DIAMANTE START 21.501 a 2.000</v>
      </c>
      <c r="BF228" s="50" t="s">
        <v>1233</v>
      </c>
      <c r="BG228" s="50" t="s">
        <v>38</v>
      </c>
      <c r="BH228" s="51" t="s">
        <v>1352</v>
      </c>
    </row>
    <row r="229" spans="47:60" x14ac:dyDescent="0.25">
      <c r="AU229" s="85" t="str">
        <f t="shared" si="18"/>
        <v>PACKET EXPRESS - 33170DIAMANTE START 22.001 a 2.500</v>
      </c>
      <c r="AV229" s="50" t="s">
        <v>1233</v>
      </c>
      <c r="AW229" s="50" t="s">
        <v>42</v>
      </c>
      <c r="AX229" s="51" t="s">
        <v>1353</v>
      </c>
      <c r="BE229" s="85" t="str">
        <f t="shared" si="20"/>
        <v>PACKET NOVAS FAIXAS - 33227DIAMANTE START 22.001 a 2.500</v>
      </c>
      <c r="BF229" s="50" t="s">
        <v>1233</v>
      </c>
      <c r="BG229" s="50" t="s">
        <v>42</v>
      </c>
      <c r="BH229" s="51" t="s">
        <v>1375</v>
      </c>
    </row>
    <row r="230" spans="47:60" x14ac:dyDescent="0.25">
      <c r="AU230" s="85" t="str">
        <f t="shared" si="18"/>
        <v>PACKET EXPRESS - 33170DIAMANTE START 22.501 a 3.000</v>
      </c>
      <c r="AV230" s="50" t="s">
        <v>1233</v>
      </c>
      <c r="AW230" s="50" t="s">
        <v>44</v>
      </c>
      <c r="AX230" s="51" t="s">
        <v>1397</v>
      </c>
      <c r="BE230" s="85" t="str">
        <f t="shared" si="20"/>
        <v>PACKET NOVAS FAIXAS - 33227DIAMANTE START 22.501 a 3.000</v>
      </c>
      <c r="BF230" s="50" t="s">
        <v>1233</v>
      </c>
      <c r="BG230" s="50" t="s">
        <v>44</v>
      </c>
      <c r="BH230" s="51" t="s">
        <v>1399</v>
      </c>
    </row>
    <row r="231" spans="47:60" x14ac:dyDescent="0.25">
      <c r="AU231" s="85" t="str">
        <f t="shared" si="18"/>
        <v>PACKET EXPRESS - 33170DIAMANTE START 23.001 a 3.500</v>
      </c>
      <c r="AV231" s="50" t="s">
        <v>1233</v>
      </c>
      <c r="AW231" s="50" t="s">
        <v>46</v>
      </c>
      <c r="AX231" s="51" t="s">
        <v>1421</v>
      </c>
      <c r="BE231" s="85" t="str">
        <f t="shared" si="20"/>
        <v>PACKET NOVAS FAIXAS - 33227DIAMANTE START 23.001 a 3.500</v>
      </c>
      <c r="BF231" s="50" t="s">
        <v>1233</v>
      </c>
      <c r="BG231" s="50" t="s">
        <v>46</v>
      </c>
      <c r="BH231" s="51" t="s">
        <v>1423</v>
      </c>
    </row>
    <row r="232" spans="47:60" x14ac:dyDescent="0.25">
      <c r="AU232" s="85" t="str">
        <f t="shared" si="18"/>
        <v>PACKET EXPRESS - 33170DIAMANTE START 23.501 a 4.000</v>
      </c>
      <c r="AV232" s="50" t="s">
        <v>1233</v>
      </c>
      <c r="AW232" s="50" t="s">
        <v>48</v>
      </c>
      <c r="AX232" s="51" t="s">
        <v>1443</v>
      </c>
      <c r="BE232" s="85" t="str">
        <f t="shared" si="20"/>
        <v>PACKET NOVAS FAIXAS - 33227DIAMANTE START 23.501 a 4.000</v>
      </c>
      <c r="BF232" s="50" t="s">
        <v>1233</v>
      </c>
      <c r="BG232" s="50" t="s">
        <v>48</v>
      </c>
      <c r="BH232" s="51" t="s">
        <v>1445</v>
      </c>
    </row>
    <row r="233" spans="47:60" x14ac:dyDescent="0.25">
      <c r="AU233" s="85" t="str">
        <f t="shared" si="18"/>
        <v>PACKET EXPRESS - 33170DIAMANTE START 24.001 a 4.500</v>
      </c>
      <c r="AV233" s="50" t="s">
        <v>1233</v>
      </c>
      <c r="AW233" s="50" t="s">
        <v>50</v>
      </c>
      <c r="AX233" s="51" t="s">
        <v>1462</v>
      </c>
      <c r="BE233" s="85" t="str">
        <f t="shared" si="20"/>
        <v>PACKET NOVAS FAIXAS - 33227DIAMANTE START 24.001 a 4.500</v>
      </c>
      <c r="BF233" s="50" t="s">
        <v>1233</v>
      </c>
      <c r="BG233" s="50" t="s">
        <v>50</v>
      </c>
      <c r="BH233" s="51" t="s">
        <v>1464</v>
      </c>
    </row>
    <row r="234" spans="47:60" x14ac:dyDescent="0.25">
      <c r="AU234" s="85" t="str">
        <f t="shared" si="18"/>
        <v>PACKET EXPRESS - 33170DIAMANTE START 24.501 a 5.000</v>
      </c>
      <c r="AV234" s="50" t="s">
        <v>1233</v>
      </c>
      <c r="AW234" s="50" t="s">
        <v>52</v>
      </c>
      <c r="AX234" s="51" t="s">
        <v>1478</v>
      </c>
      <c r="BE234" s="85" t="str">
        <f t="shared" si="20"/>
        <v>PACKET NOVAS FAIXAS - 33227DIAMANTE START 24.501 a 5.000</v>
      </c>
      <c r="BF234" s="50" t="s">
        <v>1233</v>
      </c>
      <c r="BG234" s="50" t="s">
        <v>52</v>
      </c>
      <c r="BH234" s="51" t="s">
        <v>1480</v>
      </c>
    </row>
    <row r="235" spans="47:60" x14ac:dyDescent="0.25">
      <c r="AU235" s="85" t="str">
        <f t="shared" si="18"/>
        <v>PACKET EXPRESS - 33170DIAMANTE START 21/2 Kg Adicional</v>
      </c>
      <c r="AV235" s="50" t="s">
        <v>1233</v>
      </c>
      <c r="AW235" s="50" t="s">
        <v>54</v>
      </c>
      <c r="AX235" s="51" t="s">
        <v>1483</v>
      </c>
      <c r="BE235" s="85" t="str">
        <f t="shared" si="20"/>
        <v>PACKET NOVAS FAIXAS - 33227DIAMANTE START 21/2 Kg Adicional</v>
      </c>
      <c r="BF235" s="50" t="s">
        <v>1233</v>
      </c>
      <c r="BG235" s="50" t="s">
        <v>54</v>
      </c>
      <c r="BH235" s="51" t="s">
        <v>1484</v>
      </c>
    </row>
  </sheetData>
  <sheetProtection algorithmName="SHA-512" hashValue="e76KD38O9yxObHFs5Et5HxZ07Llo097QX5CcKKfgsQIskmZKeEFxKo+840FBXiTsFJl+fnUvOTf8/zzVV0NhlA==" saltValue="klZfkomFDrQLRzFFCKcJ3A==" spinCount="100000" sheet="1" objects="1" scenarios="1" selectLockedCells="1" selectUnlockedCells="1"/>
  <mergeCells count="12">
    <mergeCell ref="CL1:CM1"/>
    <mergeCell ref="C1:L1"/>
    <mergeCell ref="N1:W1"/>
    <mergeCell ref="Y1:AH1"/>
    <mergeCell ref="AJ1:AS1"/>
    <mergeCell ref="AU1:AX1"/>
    <mergeCell ref="AZ1:BC1"/>
    <mergeCell ref="BE1:BH1"/>
    <mergeCell ref="BJ1:BQ1"/>
    <mergeCell ref="BS1:BY1"/>
    <mergeCell ref="CA1:CF1"/>
    <mergeCell ref="CI1:CJ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F3:L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H222"/>
  <sheetViews>
    <sheetView showGridLines="0" topLeftCell="BJ1" zoomScaleNormal="100" workbookViewId="0">
      <selection activeCell="BS2" sqref="BS2:BX2"/>
    </sheetView>
  </sheetViews>
  <sheetFormatPr defaultColWidth="9.7109375" defaultRowHeight="15" x14ac:dyDescent="0.25"/>
  <cols>
    <col min="1" max="1" width="25.85546875" style="59" customWidth="1"/>
    <col min="2" max="2" width="18.7109375" style="44" bestFit="1" customWidth="1"/>
    <col min="3" max="3" width="9.7109375" style="44"/>
    <col min="4" max="4" width="63.140625" style="44" customWidth="1"/>
    <col min="5" max="5" width="17.28515625" style="44" bestFit="1" customWidth="1"/>
    <col min="6" max="6" width="14.140625" style="44" bestFit="1" customWidth="1"/>
    <col min="7" max="14" width="9.7109375" style="45" customWidth="1"/>
    <col min="15" max="15" width="59.85546875" style="44" bestFit="1" customWidth="1"/>
    <col min="16" max="16" width="17.28515625" style="44" bestFit="1" customWidth="1"/>
    <col min="17" max="17" width="14.140625" style="44" bestFit="1" customWidth="1"/>
    <col min="18" max="24" width="9.7109375" style="45" customWidth="1"/>
    <col min="25" max="25" width="9.7109375" style="44" customWidth="1"/>
    <col min="26" max="26" width="59.7109375" style="44" bestFit="1" customWidth="1"/>
    <col min="27" max="27" width="17.28515625" style="44" bestFit="1" customWidth="1"/>
    <col min="28" max="28" width="12" style="44" bestFit="1" customWidth="1"/>
    <col min="29" max="35" width="9.7109375" style="45" customWidth="1"/>
    <col min="36" max="36" width="9.7109375" style="44" customWidth="1"/>
    <col min="37" max="37" width="70.28515625" style="44" bestFit="1" customWidth="1"/>
    <col min="38" max="38" width="17.28515625" style="44" bestFit="1" customWidth="1"/>
    <col min="39" max="39" width="12" style="44" customWidth="1"/>
    <col min="40" max="46" width="9.7109375" style="45" customWidth="1"/>
    <col min="47" max="47" width="9.7109375" style="44" customWidth="1"/>
    <col min="48" max="48" width="51.28515625" style="44" bestFit="1" customWidth="1"/>
    <col min="49" max="49" width="17.28515625" style="44" bestFit="1" customWidth="1"/>
    <col min="50" max="50" width="14.140625" style="44" bestFit="1" customWidth="1"/>
    <col min="51" max="56" width="9.7109375" style="45" customWidth="1"/>
    <col min="57" max="57" width="9.7109375" style="89" customWidth="1"/>
    <col min="58" max="58" width="53.7109375" style="44" bestFit="1" customWidth="1"/>
    <col min="59" max="59" width="17.28515625" style="44" bestFit="1" customWidth="1"/>
    <col min="60" max="60" width="14.140625" style="44" bestFit="1" customWidth="1"/>
    <col min="61" max="65" width="9.7109375" style="45" customWidth="1"/>
    <col min="66" max="67" width="9.7109375" style="44" customWidth="1"/>
    <col min="68" max="68" width="49.85546875" style="44" customWidth="1"/>
    <col min="69" max="69" width="18.140625" style="44" customWidth="1"/>
    <col min="70" max="70" width="15.28515625" style="44" customWidth="1"/>
    <col min="71" max="71" width="9.7109375" style="45" customWidth="1"/>
    <col min="72" max="77" width="9.7109375" style="44" customWidth="1"/>
    <col min="78" max="78" width="50.140625" style="89" customWidth="1"/>
    <col min="79" max="80" width="14.85546875" style="89" bestFit="1" customWidth="1"/>
    <col min="81" max="85" width="9.7109375" style="94" customWidth="1"/>
    <col min="86" max="86" width="9.7109375" style="44" customWidth="1"/>
    <col min="87" max="87" width="27.5703125" style="89" customWidth="1"/>
    <col min="88" max="88" width="18.5703125" style="89" customWidth="1"/>
    <col min="89" max="90" width="9.7109375" style="89" customWidth="1"/>
    <col min="91" max="93" width="9.7109375" style="94" customWidth="1"/>
    <col min="94" max="94" width="9.7109375" style="89" customWidth="1"/>
    <col min="95" max="95" width="14.42578125" style="89" customWidth="1"/>
    <col min="96" max="101" width="9.7109375" style="89" customWidth="1"/>
    <col min="102" max="102" width="17.5703125" style="89" customWidth="1"/>
    <col min="103" max="103" width="28.28515625" style="89" customWidth="1"/>
    <col min="104" max="104" width="9.7109375" style="89" customWidth="1"/>
    <col min="105" max="105" width="19" style="89" customWidth="1"/>
    <col min="106" max="106" width="24.7109375" style="89" customWidth="1"/>
    <col min="107" max="16384" width="9.7109375" style="89"/>
  </cols>
  <sheetData>
    <row r="1" spans="1:112" s="44" customFormat="1" ht="15.75" thickBot="1" x14ac:dyDescent="0.3">
      <c r="A1" s="116" t="s">
        <v>0</v>
      </c>
      <c r="D1" s="160" t="s">
        <v>1</v>
      </c>
      <c r="E1" s="160"/>
      <c r="F1" s="160"/>
      <c r="G1" s="160"/>
      <c r="H1" s="160"/>
      <c r="I1" s="160"/>
      <c r="J1" s="160"/>
      <c r="K1" s="160"/>
      <c r="L1" s="160"/>
      <c r="M1" s="160"/>
      <c r="N1" s="45"/>
      <c r="O1" s="158" t="s">
        <v>2</v>
      </c>
      <c r="P1" s="158"/>
      <c r="Q1" s="158"/>
      <c r="R1" s="158"/>
      <c r="S1" s="158"/>
      <c r="T1" s="158"/>
      <c r="U1" s="158"/>
      <c r="V1" s="158"/>
      <c r="W1" s="158"/>
      <c r="X1" s="158"/>
      <c r="Z1" s="159" t="s">
        <v>3</v>
      </c>
      <c r="AA1" s="159"/>
      <c r="AB1" s="159"/>
      <c r="AC1" s="159"/>
      <c r="AD1" s="159"/>
      <c r="AE1" s="159"/>
      <c r="AF1" s="159"/>
      <c r="AG1" s="159"/>
      <c r="AH1" s="159"/>
      <c r="AI1" s="159"/>
      <c r="AK1" s="161" t="s">
        <v>4</v>
      </c>
      <c r="AL1" s="161"/>
      <c r="AM1" s="161"/>
      <c r="AN1" s="161"/>
      <c r="AO1" s="161"/>
      <c r="AP1" s="161"/>
      <c r="AQ1" s="161"/>
      <c r="AR1" s="161"/>
      <c r="AS1" s="161"/>
      <c r="AT1" s="161"/>
      <c r="AV1" s="157" t="s">
        <v>5</v>
      </c>
      <c r="AW1" s="157"/>
      <c r="AX1" s="157"/>
      <c r="AY1" s="157"/>
      <c r="AZ1" s="157"/>
      <c r="BA1" s="157"/>
      <c r="BB1" s="157"/>
      <c r="BC1" s="157"/>
      <c r="BD1" s="157"/>
      <c r="BE1" s="89"/>
      <c r="BF1" s="162" t="s">
        <v>6</v>
      </c>
      <c r="BG1" s="162"/>
      <c r="BH1" s="162"/>
      <c r="BI1" s="162"/>
      <c r="BJ1" s="162"/>
      <c r="BK1" s="162"/>
      <c r="BL1" s="162"/>
      <c r="BM1" s="162"/>
      <c r="BN1" s="162"/>
      <c r="BP1" s="157" t="s">
        <v>7</v>
      </c>
      <c r="BQ1" s="157"/>
      <c r="BR1" s="157"/>
      <c r="BS1" s="157"/>
      <c r="BT1" s="157"/>
      <c r="BU1" s="157"/>
      <c r="BV1" s="157"/>
      <c r="BW1" s="157"/>
      <c r="BX1" s="157"/>
      <c r="BZ1" s="164" t="s">
        <v>1181</v>
      </c>
      <c r="CA1" s="165"/>
      <c r="CB1" s="165"/>
      <c r="CC1" s="165"/>
      <c r="CD1" s="165"/>
      <c r="CE1" s="165"/>
      <c r="CF1" s="165"/>
      <c r="CG1" s="166"/>
      <c r="CI1" s="167">
        <v>1</v>
      </c>
      <c r="CJ1" s="168"/>
      <c r="CK1" s="168"/>
      <c r="CL1" s="168"/>
      <c r="CM1" s="168"/>
      <c r="CN1" s="168"/>
      <c r="CO1" s="168"/>
      <c r="CQ1" s="169" t="s">
        <v>1183</v>
      </c>
      <c r="CR1" s="169"/>
      <c r="CS1" s="169"/>
      <c r="CT1" s="169"/>
      <c r="CU1" s="169"/>
      <c r="CV1" s="169"/>
      <c r="CW1" s="89"/>
      <c r="CX1" s="163" t="s">
        <v>1184</v>
      </c>
      <c r="CY1" s="163"/>
      <c r="CZ1" s="89"/>
      <c r="DA1" s="163" t="s">
        <v>1185</v>
      </c>
      <c r="DB1" s="163"/>
      <c r="DC1" s="89"/>
      <c r="DD1" s="89"/>
      <c r="DE1" s="89"/>
      <c r="DF1" s="89"/>
      <c r="DG1" s="89"/>
      <c r="DH1" s="89"/>
    </row>
    <row r="2" spans="1:112" s="47" customFormat="1" ht="15.75" thickBot="1" x14ac:dyDescent="0.3">
      <c r="A2" s="117" t="s">
        <v>1960</v>
      </c>
      <c r="D2" s="87" t="s">
        <v>11</v>
      </c>
      <c r="E2" s="43" t="s">
        <v>1186</v>
      </c>
      <c r="F2" s="43" t="s">
        <v>12</v>
      </c>
      <c r="G2" s="51" t="s">
        <v>13</v>
      </c>
      <c r="H2" s="51" t="s">
        <v>14</v>
      </c>
      <c r="I2" s="51" t="s">
        <v>15</v>
      </c>
      <c r="J2" s="51" t="s">
        <v>16</v>
      </c>
      <c r="K2" s="51" t="s">
        <v>17</v>
      </c>
      <c r="L2" s="51" t="s">
        <v>18</v>
      </c>
      <c r="M2" s="51" t="s">
        <v>19</v>
      </c>
      <c r="O2" s="85" t="str">
        <f>'[1]EXP FÁCIL STANDARD'!$A$1&amp;P2&amp;Q2</f>
        <v>EXPORTA FÁCIL STANDARD - 45128 Peso (g)</v>
      </c>
      <c r="P2" s="43"/>
      <c r="Q2" s="43" t="s">
        <v>12</v>
      </c>
      <c r="R2" s="51" t="s">
        <v>13</v>
      </c>
      <c r="S2" s="51" t="s">
        <v>14</v>
      </c>
      <c r="T2" s="51" t="s">
        <v>15</v>
      </c>
      <c r="U2" s="51" t="s">
        <v>16</v>
      </c>
      <c r="V2" s="51" t="s">
        <v>17</v>
      </c>
      <c r="W2" s="51" t="s">
        <v>18</v>
      </c>
      <c r="X2" s="51" t="s">
        <v>19</v>
      </c>
      <c r="Z2" s="87" t="s">
        <v>11</v>
      </c>
      <c r="AA2" s="43"/>
      <c r="AB2" s="43" t="s">
        <v>12</v>
      </c>
      <c r="AC2" s="49" t="s">
        <v>13</v>
      </c>
      <c r="AD2" s="49" t="s">
        <v>14</v>
      </c>
      <c r="AE2" s="49" t="s">
        <v>15</v>
      </c>
      <c r="AF2" s="49" t="s">
        <v>16</v>
      </c>
      <c r="AG2" s="49" t="s">
        <v>17</v>
      </c>
      <c r="AH2" s="49" t="s">
        <v>18</v>
      </c>
      <c r="AI2" s="49" t="s">
        <v>19</v>
      </c>
      <c r="AK2" s="87" t="s">
        <v>11</v>
      </c>
      <c r="AL2" s="43" t="s">
        <v>1186</v>
      </c>
      <c r="AM2" s="43" t="s">
        <v>12</v>
      </c>
      <c r="AN2" s="49" t="s">
        <v>13</v>
      </c>
      <c r="AO2" s="49" t="s">
        <v>14</v>
      </c>
      <c r="AP2" s="49" t="s">
        <v>15</v>
      </c>
      <c r="AQ2" s="49" t="s">
        <v>16</v>
      </c>
      <c r="AR2" s="49" t="s">
        <v>17</v>
      </c>
      <c r="AS2" s="49" t="s">
        <v>18</v>
      </c>
      <c r="AT2" s="49" t="s">
        <v>19</v>
      </c>
      <c r="AV2" s="87" t="s">
        <v>11</v>
      </c>
      <c r="AW2" s="43" t="s">
        <v>1186</v>
      </c>
      <c r="AX2" s="43" t="s">
        <v>12</v>
      </c>
      <c r="AY2" s="49" t="s">
        <v>4371</v>
      </c>
      <c r="AZ2" s="49" t="s">
        <v>4372</v>
      </c>
      <c r="BA2" s="49" t="s">
        <v>4373</v>
      </c>
      <c r="BB2" s="49" t="s">
        <v>4374</v>
      </c>
      <c r="BC2" s="49" t="s">
        <v>4375</v>
      </c>
      <c r="BD2" s="49" t="s">
        <v>4376</v>
      </c>
      <c r="BE2" s="88"/>
      <c r="BF2" s="87" t="s">
        <v>11</v>
      </c>
      <c r="BG2" s="43" t="s">
        <v>1186</v>
      </c>
      <c r="BH2" s="43" t="s">
        <v>12</v>
      </c>
      <c r="BI2" s="49" t="s">
        <v>4371</v>
      </c>
      <c r="BJ2" s="49" t="s">
        <v>4372</v>
      </c>
      <c r="BK2" s="49" t="s">
        <v>4373</v>
      </c>
      <c r="BL2" s="49" t="s">
        <v>4374</v>
      </c>
      <c r="BM2" s="49" t="s">
        <v>4375</v>
      </c>
      <c r="BN2" s="49" t="s">
        <v>4376</v>
      </c>
      <c r="BO2" s="52"/>
      <c r="BP2" s="87" t="s">
        <v>11</v>
      </c>
      <c r="BQ2" s="43" t="s">
        <v>1186</v>
      </c>
      <c r="BR2" s="43" t="s">
        <v>12</v>
      </c>
      <c r="BS2" s="49" t="s">
        <v>4371</v>
      </c>
      <c r="BT2" s="49" t="s">
        <v>4372</v>
      </c>
      <c r="BU2" s="49" t="s">
        <v>4373</v>
      </c>
      <c r="BV2" s="49" t="s">
        <v>4374</v>
      </c>
      <c r="BW2" s="49" t="s">
        <v>4375</v>
      </c>
      <c r="BX2" s="49" t="s">
        <v>4376</v>
      </c>
      <c r="BY2" s="44"/>
      <c r="BZ2" s="87" t="s">
        <v>11</v>
      </c>
      <c r="CA2" s="87"/>
      <c r="CB2" s="87" t="s">
        <v>12</v>
      </c>
      <c r="CC2" s="88" t="s">
        <v>13</v>
      </c>
      <c r="CD2" s="88" t="s">
        <v>14</v>
      </c>
      <c r="CE2" s="88" t="s">
        <v>15</v>
      </c>
      <c r="CF2" s="88" t="s">
        <v>16</v>
      </c>
      <c r="CG2" s="88" t="s">
        <v>17</v>
      </c>
      <c r="CH2" s="89"/>
      <c r="CI2" s="87" t="s">
        <v>1187</v>
      </c>
      <c r="CJ2" s="87"/>
      <c r="CK2" s="95" t="s">
        <v>13</v>
      </c>
      <c r="CL2" s="96" t="s">
        <v>14</v>
      </c>
      <c r="CM2" s="97" t="s">
        <v>15</v>
      </c>
      <c r="CN2" s="97" t="s">
        <v>16</v>
      </c>
      <c r="CO2" s="97" t="s">
        <v>17</v>
      </c>
      <c r="CP2" s="94"/>
      <c r="CQ2" s="6" t="s">
        <v>1188</v>
      </c>
      <c r="CR2" s="7" t="s">
        <v>13</v>
      </c>
      <c r="CS2" s="8" t="s">
        <v>14</v>
      </c>
      <c r="CT2" s="9" t="s">
        <v>15</v>
      </c>
      <c r="CU2" s="9" t="s">
        <v>16</v>
      </c>
      <c r="CV2" s="17" t="s">
        <v>17</v>
      </c>
      <c r="CW2" s="89"/>
      <c r="CX2" s="39" t="s">
        <v>12</v>
      </c>
      <c r="CY2" s="40" t="s">
        <v>20</v>
      </c>
      <c r="CZ2" s="89"/>
      <c r="DA2" s="39" t="s">
        <v>12</v>
      </c>
      <c r="DB2" s="40" t="s">
        <v>20</v>
      </c>
      <c r="DC2" s="89"/>
      <c r="DD2" s="89"/>
      <c r="DE2" s="89"/>
      <c r="DF2" s="89"/>
      <c r="DG2" s="89"/>
      <c r="DH2" s="89"/>
    </row>
    <row r="3" spans="1:112" s="44" customFormat="1" x14ac:dyDescent="0.25">
      <c r="A3" s="117" t="s">
        <v>33</v>
      </c>
      <c r="D3" s="85" t="str">
        <f t="shared" ref="D3:D21" si="0">$D$1&amp;E3&amp;F3</f>
        <v>EXPORTA FÁCIL EXPRESSO - 45110PLATINUM0 a 500</v>
      </c>
      <c r="E3" s="50" t="s">
        <v>33</v>
      </c>
      <c r="F3" s="50" t="s">
        <v>22</v>
      </c>
      <c r="G3" s="147" t="s">
        <v>1961</v>
      </c>
      <c r="H3" s="147" t="s">
        <v>1962</v>
      </c>
      <c r="I3" s="147" t="s">
        <v>1963</v>
      </c>
      <c r="J3" s="147" t="s">
        <v>1964</v>
      </c>
      <c r="K3" s="147" t="s">
        <v>1965</v>
      </c>
      <c r="L3" s="147" t="s">
        <v>1966</v>
      </c>
      <c r="M3" s="147" t="s">
        <v>1967</v>
      </c>
      <c r="O3" s="85" t="str">
        <f>'[1]EXP FÁCIL STANDARD'!$A$1&amp;P3&amp;Q3</f>
        <v>EXPORTA FÁCIL STANDARD - 45128PLATINUM0 a 500</v>
      </c>
      <c r="P3" s="50" t="s">
        <v>33</v>
      </c>
      <c r="Q3" s="50" t="s">
        <v>22</v>
      </c>
      <c r="R3" s="154" t="s">
        <v>1968</v>
      </c>
      <c r="S3" s="154" t="s">
        <v>1969</v>
      </c>
      <c r="T3" s="154" t="s">
        <v>1970</v>
      </c>
      <c r="U3" s="154" t="s">
        <v>1971</v>
      </c>
      <c r="V3" s="154" t="s">
        <v>1972</v>
      </c>
      <c r="W3" s="154" t="s">
        <v>1973</v>
      </c>
      <c r="X3" s="154" t="s">
        <v>1974</v>
      </c>
      <c r="Z3" s="85" t="str">
        <f t="shared" ref="Z3:Z6" si="1">$Z$1&amp;AA3&amp;AB3</f>
        <v>EXPORTA FÁCIL ECONÔMICO - 45209PLATINUM0 a 500</v>
      </c>
      <c r="AA3" s="50" t="s">
        <v>33</v>
      </c>
      <c r="AB3" s="50" t="s">
        <v>22</v>
      </c>
      <c r="AC3" s="154" t="s">
        <v>1975</v>
      </c>
      <c r="AD3" s="154" t="s">
        <v>1976</v>
      </c>
      <c r="AE3" s="154" t="s">
        <v>1977</v>
      </c>
      <c r="AF3" s="154" t="s">
        <v>1978</v>
      </c>
      <c r="AG3" s="154" t="s">
        <v>1979</v>
      </c>
      <c r="AH3" s="154" t="s">
        <v>1980</v>
      </c>
      <c r="AI3" s="154" t="s">
        <v>1981</v>
      </c>
      <c r="AK3" s="85" t="str">
        <f>$AK$1&amp;AL3&amp;AM3</f>
        <v>DOCUMENTO INTERNACIONAL EXPRESSO - 45012PLATINUM0 a 250</v>
      </c>
      <c r="AL3" s="50" t="s">
        <v>33</v>
      </c>
      <c r="AM3" s="50" t="s">
        <v>23</v>
      </c>
      <c r="AN3" s="154" t="s">
        <v>1982</v>
      </c>
      <c r="AO3" s="154" t="s">
        <v>1983</v>
      </c>
      <c r="AP3" s="154" t="s">
        <v>1403</v>
      </c>
      <c r="AQ3" s="154" t="s">
        <v>1984</v>
      </c>
      <c r="AR3" s="154" t="s">
        <v>1985</v>
      </c>
      <c r="AS3" s="154" t="s">
        <v>1986</v>
      </c>
      <c r="AT3" s="154" t="s">
        <v>1987</v>
      </c>
      <c r="AV3" s="85" t="str">
        <f t="shared" ref="AV3:AV14" si="2">$AV$1&amp;AW3&amp;AX3</f>
        <v>PACKET EXPRESS - 33170PLATINUM0 a 300</v>
      </c>
      <c r="AW3" s="50" t="s">
        <v>33</v>
      </c>
      <c r="AX3" s="51" t="s">
        <v>24</v>
      </c>
      <c r="AY3" s="51" t="s">
        <v>1988</v>
      </c>
      <c r="AZ3" s="51" t="s">
        <v>1989</v>
      </c>
      <c r="BA3" s="51" t="s">
        <v>1990</v>
      </c>
      <c r="BB3" s="51" t="s">
        <v>1991</v>
      </c>
      <c r="BC3" s="51" t="s">
        <v>1992</v>
      </c>
      <c r="BD3" s="51" t="s">
        <v>1993</v>
      </c>
      <c r="BE3" s="89"/>
      <c r="BF3" s="85" t="str">
        <f t="shared" ref="BF3:BF55" si="3">$BF$1&amp;BG3&amp;BH3</f>
        <v>PACKET STANDARD  - 33162PLATINUM0 a 500</v>
      </c>
      <c r="BG3" s="50" t="s">
        <v>33</v>
      </c>
      <c r="BH3" s="50" t="s">
        <v>22</v>
      </c>
      <c r="BI3" s="51" t="s">
        <v>1994</v>
      </c>
      <c r="BJ3" s="51" t="s">
        <v>1995</v>
      </c>
      <c r="BK3" s="51" t="s">
        <v>1996</v>
      </c>
      <c r="BL3" s="51" t="s">
        <v>1997</v>
      </c>
      <c r="BM3" s="51" t="s">
        <v>1998</v>
      </c>
      <c r="BN3" s="51" t="s">
        <v>1999</v>
      </c>
      <c r="BP3" s="85" t="str">
        <f>$BP$1&amp;BQ3&amp;BR3</f>
        <v>PACKET NOVAS FAIXAS - 33227PLATINUM  0 a 200</v>
      </c>
      <c r="BQ3" s="50" t="s">
        <v>33</v>
      </c>
      <c r="BR3" s="64" t="s">
        <v>2000</v>
      </c>
      <c r="BS3" s="51" t="s">
        <v>2001</v>
      </c>
      <c r="BT3" s="51" t="s">
        <v>2002</v>
      </c>
      <c r="BU3" s="51" t="s">
        <v>2003</v>
      </c>
      <c r="BV3" s="51" t="s">
        <v>2004</v>
      </c>
      <c r="BW3" s="51" t="s">
        <v>2005</v>
      </c>
      <c r="BX3" s="51" t="s">
        <v>2006</v>
      </c>
      <c r="BZ3" s="85" t="str">
        <f>CONCATENATE($BZ$1,CB3)</f>
        <v>DOCUMENTO INTERNACIONAL STANDARD0 a 20</v>
      </c>
      <c r="CA3" s="85"/>
      <c r="CB3" s="86" t="s">
        <v>26</v>
      </c>
      <c r="CC3" s="147" t="s">
        <v>1215</v>
      </c>
      <c r="CD3" s="147" t="s">
        <v>2007</v>
      </c>
      <c r="CE3" s="147" t="s">
        <v>2008</v>
      </c>
      <c r="CF3" s="147" t="s">
        <v>2009</v>
      </c>
      <c r="CG3" s="147" t="s">
        <v>2010</v>
      </c>
      <c r="CI3" s="85" t="s">
        <v>1219</v>
      </c>
      <c r="CJ3" s="98" t="s">
        <v>1220</v>
      </c>
      <c r="CK3" s="81" t="s">
        <v>1221</v>
      </c>
      <c r="CL3" s="81" t="s">
        <v>1222</v>
      </c>
      <c r="CM3" s="81" t="s">
        <v>1223</v>
      </c>
      <c r="CN3" s="81" t="s">
        <v>1224</v>
      </c>
      <c r="CO3" s="81" t="s">
        <v>1225</v>
      </c>
      <c r="CQ3" s="109" t="s">
        <v>1226</v>
      </c>
      <c r="CR3" s="64" t="s">
        <v>2011</v>
      </c>
      <c r="CS3" s="64" t="s">
        <v>2012</v>
      </c>
      <c r="CT3" s="64" t="s">
        <v>2013</v>
      </c>
      <c r="CU3" s="64" t="s">
        <v>2014</v>
      </c>
      <c r="CV3" s="64" t="s">
        <v>2015</v>
      </c>
      <c r="CW3" s="89"/>
      <c r="CX3" s="107" t="s">
        <v>26</v>
      </c>
      <c r="CY3" s="103">
        <v>3.85</v>
      </c>
      <c r="CZ3" s="89"/>
      <c r="DA3" s="151" t="s">
        <v>26</v>
      </c>
      <c r="DB3" s="152">
        <v>22.6</v>
      </c>
      <c r="DC3" s="89"/>
      <c r="DD3" s="89"/>
      <c r="DE3" s="89"/>
      <c r="DF3" s="89"/>
      <c r="DG3" s="89"/>
      <c r="DH3" s="89"/>
    </row>
    <row r="4" spans="1:112" s="44" customFormat="1" ht="15.75" thickBot="1" x14ac:dyDescent="0.3">
      <c r="A4" s="117" t="s">
        <v>1189</v>
      </c>
      <c r="D4" s="85" t="str">
        <f t="shared" si="0"/>
        <v>EXPORTA FÁCIL EXPRESSO - 45110PLATINUM501 a 1000</v>
      </c>
      <c r="E4" s="50" t="s">
        <v>33</v>
      </c>
      <c r="F4" s="50" t="s">
        <v>28</v>
      </c>
      <c r="G4" s="147" t="s">
        <v>2016</v>
      </c>
      <c r="H4" s="147" t="s">
        <v>2017</v>
      </c>
      <c r="I4" s="147" t="s">
        <v>2018</v>
      </c>
      <c r="J4" s="147" t="s">
        <v>2019</v>
      </c>
      <c r="K4" s="147" t="s">
        <v>2020</v>
      </c>
      <c r="L4" s="147" t="s">
        <v>2021</v>
      </c>
      <c r="M4" s="147" t="s">
        <v>2022</v>
      </c>
      <c r="O4" s="85" t="str">
        <f>'[1]EXP FÁCIL STANDARD'!$A$1&amp;P4&amp;Q4</f>
        <v>EXPORTA FÁCIL STANDARD - 45128PLATINUM501 a 1000</v>
      </c>
      <c r="P4" s="50" t="s">
        <v>33</v>
      </c>
      <c r="Q4" s="50" t="s">
        <v>28</v>
      </c>
      <c r="R4" s="154" t="s">
        <v>2023</v>
      </c>
      <c r="S4" s="154" t="s">
        <v>2024</v>
      </c>
      <c r="T4" s="154" t="s">
        <v>2025</v>
      </c>
      <c r="U4" s="154" t="s">
        <v>2026</v>
      </c>
      <c r="V4" s="154" t="s">
        <v>2027</v>
      </c>
      <c r="W4" s="154" t="s">
        <v>2028</v>
      </c>
      <c r="X4" s="154" t="s">
        <v>2029</v>
      </c>
      <c r="Z4" s="85" t="str">
        <f t="shared" si="1"/>
        <v>EXPORTA FÁCIL ECONÔMICO - 45209PLATINUM501 a 1000</v>
      </c>
      <c r="AA4" s="50" t="s">
        <v>33</v>
      </c>
      <c r="AB4" s="50" t="s">
        <v>28</v>
      </c>
      <c r="AC4" s="154" t="s">
        <v>2030</v>
      </c>
      <c r="AD4" s="154" t="s">
        <v>2031</v>
      </c>
      <c r="AE4" s="154" t="s">
        <v>2032</v>
      </c>
      <c r="AF4" s="154" t="s">
        <v>2033</v>
      </c>
      <c r="AG4" s="154" t="s">
        <v>2034</v>
      </c>
      <c r="AH4" s="154" t="s">
        <v>2035</v>
      </c>
      <c r="AI4" s="154" t="s">
        <v>2036</v>
      </c>
      <c r="AK4" s="85" t="str">
        <f>$AK$1&amp;AL4&amp;AM4</f>
        <v>DOCUMENTO INTERNACIONAL EXPRESSO - 45012PLATINUM251 a 500</v>
      </c>
      <c r="AL4" s="50" t="s">
        <v>33</v>
      </c>
      <c r="AM4" s="50" t="s">
        <v>29</v>
      </c>
      <c r="AN4" s="154" t="s">
        <v>2037</v>
      </c>
      <c r="AO4" s="154" t="s">
        <v>2038</v>
      </c>
      <c r="AP4" s="154" t="s">
        <v>2039</v>
      </c>
      <c r="AQ4" s="154" t="s">
        <v>2040</v>
      </c>
      <c r="AR4" s="154" t="s">
        <v>2041</v>
      </c>
      <c r="AS4" s="154" t="s">
        <v>2042</v>
      </c>
      <c r="AT4" s="154" t="s">
        <v>2043</v>
      </c>
      <c r="AV4" s="85" t="str">
        <f t="shared" si="2"/>
        <v>PACKET EXPRESS - 33170PLATINUM301 a 500</v>
      </c>
      <c r="AW4" s="50" t="s">
        <v>33</v>
      </c>
      <c r="AX4" s="51" t="s">
        <v>30</v>
      </c>
      <c r="AY4" s="51" t="s">
        <v>2044</v>
      </c>
      <c r="AZ4" s="51" t="s">
        <v>2045</v>
      </c>
      <c r="BA4" s="51" t="s">
        <v>2046</v>
      </c>
      <c r="BB4" s="51" t="s">
        <v>2047</v>
      </c>
      <c r="BC4" s="51" t="s">
        <v>2048</v>
      </c>
      <c r="BD4" s="51" t="s">
        <v>2049</v>
      </c>
      <c r="BE4" s="89"/>
      <c r="BF4" s="85" t="str">
        <f t="shared" si="3"/>
        <v>PACKET STANDARD  - 33162PLATINUM501 a 1000</v>
      </c>
      <c r="BG4" s="50" t="s">
        <v>33</v>
      </c>
      <c r="BH4" s="50" t="s">
        <v>28</v>
      </c>
      <c r="BI4" s="51" t="s">
        <v>2050</v>
      </c>
      <c r="BJ4" s="51" t="s">
        <v>2051</v>
      </c>
      <c r="BK4" s="51" t="s">
        <v>2052</v>
      </c>
      <c r="BL4" s="51" t="s">
        <v>2053</v>
      </c>
      <c r="BM4" s="51" t="s">
        <v>2054</v>
      </c>
      <c r="BN4" s="51" t="s">
        <v>2055</v>
      </c>
      <c r="BP4" s="85" t="str">
        <f t="shared" ref="BP4:BP14" si="4">$BP$1&amp;BQ4&amp;BR4</f>
        <v>PACKET NOVAS FAIXAS - 33227PLATINUM201 a   500</v>
      </c>
      <c r="BQ4" s="50" t="s">
        <v>33</v>
      </c>
      <c r="BR4" s="64" t="s">
        <v>2056</v>
      </c>
      <c r="BS4" s="51" t="s">
        <v>2057</v>
      </c>
      <c r="BT4" s="51" t="s">
        <v>2058</v>
      </c>
      <c r="BU4" s="51" t="s">
        <v>2059</v>
      </c>
      <c r="BV4" s="51" t="s">
        <v>2060</v>
      </c>
      <c r="BW4" s="51" t="s">
        <v>2061</v>
      </c>
      <c r="BX4" s="51" t="s">
        <v>2062</v>
      </c>
      <c r="BZ4" s="85" t="str">
        <f t="shared" ref="BZ4:BZ10" si="5">CONCATENATE($BZ$1,CB4)</f>
        <v>DOCUMENTO INTERNACIONAL STANDARD21 a 50</v>
      </c>
      <c r="CA4" s="85"/>
      <c r="CB4" s="86" t="s">
        <v>32</v>
      </c>
      <c r="CC4" s="147" t="s">
        <v>2063</v>
      </c>
      <c r="CD4" s="147" t="s">
        <v>2064</v>
      </c>
      <c r="CE4" s="147" t="s">
        <v>2065</v>
      </c>
      <c r="CF4" s="147" t="s">
        <v>1852</v>
      </c>
      <c r="CG4" s="147" t="s">
        <v>2066</v>
      </c>
      <c r="CI4" s="85" t="s">
        <v>1219</v>
      </c>
      <c r="CJ4" s="99" t="s">
        <v>1263</v>
      </c>
      <c r="CK4" s="100" t="s">
        <v>1264</v>
      </c>
      <c r="CL4" s="100" t="s">
        <v>1265</v>
      </c>
      <c r="CM4" s="100" t="s">
        <v>1266</v>
      </c>
      <c r="CN4" s="100" t="s">
        <v>1267</v>
      </c>
      <c r="CO4" s="100" t="s">
        <v>1268</v>
      </c>
      <c r="CQ4" s="101" t="s">
        <v>1269</v>
      </c>
      <c r="CR4" s="64" t="s">
        <v>2067</v>
      </c>
      <c r="CS4" s="64" t="s">
        <v>2068</v>
      </c>
      <c r="CT4" s="64" t="s">
        <v>2069</v>
      </c>
      <c r="CU4" s="64" t="s">
        <v>2069</v>
      </c>
      <c r="CV4" s="64" t="s">
        <v>2070</v>
      </c>
      <c r="CW4" s="89"/>
      <c r="CX4" s="102" t="s">
        <v>32</v>
      </c>
      <c r="CY4" s="108">
        <v>5.4</v>
      </c>
      <c r="CZ4" s="89"/>
      <c r="DC4" s="89"/>
      <c r="DD4" s="89"/>
      <c r="DE4" s="89"/>
      <c r="DF4" s="89"/>
      <c r="DG4" s="89"/>
      <c r="DH4" s="89"/>
    </row>
    <row r="5" spans="1:112" x14ac:dyDescent="0.25">
      <c r="A5" s="117" t="s">
        <v>1233</v>
      </c>
      <c r="D5" s="85" t="str">
        <f t="shared" si="0"/>
        <v>EXPORTA FÁCIL EXPRESSO - 45110PLATINUM1001 a 1.500</v>
      </c>
      <c r="E5" s="50" t="s">
        <v>33</v>
      </c>
      <c r="F5" s="50" t="s">
        <v>34</v>
      </c>
      <c r="G5" s="147" t="s">
        <v>2071</v>
      </c>
      <c r="H5" s="147" t="s">
        <v>2072</v>
      </c>
      <c r="I5" s="147" t="s">
        <v>2073</v>
      </c>
      <c r="J5" s="147" t="s">
        <v>2074</v>
      </c>
      <c r="K5" s="147" t="s">
        <v>2075</v>
      </c>
      <c r="L5" s="147" t="s">
        <v>2076</v>
      </c>
      <c r="M5" s="147" t="s">
        <v>2077</v>
      </c>
      <c r="N5" s="44"/>
      <c r="O5" s="85" t="str">
        <f>'[1]EXP FÁCIL STANDARD'!$A$1&amp;P5&amp;Q5</f>
        <v>EXPORTA FÁCIL STANDARD - 45128PLATINUM1001 a 1.500</v>
      </c>
      <c r="P5" s="50" t="s">
        <v>33</v>
      </c>
      <c r="Q5" s="50" t="s">
        <v>34</v>
      </c>
      <c r="R5" s="154" t="s">
        <v>2078</v>
      </c>
      <c r="S5" s="154" t="s">
        <v>2079</v>
      </c>
      <c r="T5" s="154" t="s">
        <v>2080</v>
      </c>
      <c r="U5" s="154" t="s">
        <v>2081</v>
      </c>
      <c r="V5" s="154" t="s">
        <v>2082</v>
      </c>
      <c r="W5" s="154" t="s">
        <v>2083</v>
      </c>
      <c r="X5" s="154" t="s">
        <v>2084</v>
      </c>
      <c r="Z5" s="85" t="str">
        <f t="shared" si="1"/>
        <v>EXPORTA FÁCIL ECONÔMICO - 45209PLATINUM1001 a 1.500</v>
      </c>
      <c r="AA5" s="50" t="s">
        <v>33</v>
      </c>
      <c r="AB5" s="50" t="s">
        <v>34</v>
      </c>
      <c r="AC5" s="154" t="s">
        <v>2085</v>
      </c>
      <c r="AD5" s="154" t="s">
        <v>2086</v>
      </c>
      <c r="AE5" s="154" t="s">
        <v>2087</v>
      </c>
      <c r="AF5" s="154" t="s">
        <v>2088</v>
      </c>
      <c r="AG5" s="154" t="s">
        <v>2089</v>
      </c>
      <c r="AH5" s="154" t="s">
        <v>1414</v>
      </c>
      <c r="AI5" s="154" t="s">
        <v>2090</v>
      </c>
      <c r="AK5" s="85" t="str">
        <f>$AK$1&amp;AL5&amp;AM5</f>
        <v>DOCUMENTO INTERNACIONAL EXPRESSO - 45012PLATINUM501 a 1.000</v>
      </c>
      <c r="AL5" s="50" t="s">
        <v>33</v>
      </c>
      <c r="AM5" s="50" t="s">
        <v>35</v>
      </c>
      <c r="AN5" s="154" t="s">
        <v>2091</v>
      </c>
      <c r="AO5" s="154" t="s">
        <v>2092</v>
      </c>
      <c r="AP5" s="154" t="s">
        <v>2093</v>
      </c>
      <c r="AQ5" s="154" t="s">
        <v>2094</v>
      </c>
      <c r="AR5" s="154" t="s">
        <v>2095</v>
      </c>
      <c r="AS5" s="154" t="s">
        <v>2096</v>
      </c>
      <c r="AT5" s="154" t="s">
        <v>2097</v>
      </c>
      <c r="AV5" s="85" t="str">
        <f t="shared" si="2"/>
        <v>PACKET EXPRESS - 33170PLATINUM501 a 1000</v>
      </c>
      <c r="AW5" s="50" t="s">
        <v>33</v>
      </c>
      <c r="AX5" s="51" t="s">
        <v>28</v>
      </c>
      <c r="AY5" s="51" t="s">
        <v>2098</v>
      </c>
      <c r="AZ5" s="51" t="s">
        <v>2099</v>
      </c>
      <c r="BA5" s="51" t="s">
        <v>2100</v>
      </c>
      <c r="BB5" s="51" t="s">
        <v>2101</v>
      </c>
      <c r="BC5" s="51" t="s">
        <v>2102</v>
      </c>
      <c r="BD5" s="51" t="s">
        <v>2103</v>
      </c>
      <c r="BF5" s="85" t="str">
        <f t="shared" si="3"/>
        <v>PACKET STANDARD  - 33162PLATINUM1001 a 1.500</v>
      </c>
      <c r="BG5" s="50" t="s">
        <v>33</v>
      </c>
      <c r="BH5" s="50" t="s">
        <v>34</v>
      </c>
      <c r="BI5" s="51" t="s">
        <v>2104</v>
      </c>
      <c r="BJ5" s="51" t="s">
        <v>2105</v>
      </c>
      <c r="BK5" s="51" t="s">
        <v>1946</v>
      </c>
      <c r="BL5" s="51" t="s">
        <v>2106</v>
      </c>
      <c r="BM5" s="51" t="s">
        <v>2107</v>
      </c>
      <c r="BN5" s="51" t="s">
        <v>2108</v>
      </c>
      <c r="BP5" s="85" t="str">
        <f t="shared" si="4"/>
        <v>PACKET NOVAS FAIXAS - 33227PLATINUM501 a   1000</v>
      </c>
      <c r="BQ5" s="50" t="s">
        <v>33</v>
      </c>
      <c r="BR5" s="64" t="s">
        <v>2109</v>
      </c>
      <c r="BS5" s="51" t="s">
        <v>2110</v>
      </c>
      <c r="BT5" s="51" t="s">
        <v>2111</v>
      </c>
      <c r="BU5" s="51" t="s">
        <v>2112</v>
      </c>
      <c r="BV5" s="51" t="s">
        <v>2113</v>
      </c>
      <c r="BW5" s="51" t="s">
        <v>1212</v>
      </c>
      <c r="BX5" s="51" t="s">
        <v>2114</v>
      </c>
      <c r="BZ5" s="85" t="str">
        <f t="shared" si="5"/>
        <v>DOCUMENTO INTERNACIONAL STANDARD50 a 100</v>
      </c>
      <c r="CA5" s="85"/>
      <c r="CB5" s="86" t="s">
        <v>36</v>
      </c>
      <c r="CC5" s="147" t="s">
        <v>2115</v>
      </c>
      <c r="CD5" s="147" t="s">
        <v>2116</v>
      </c>
      <c r="CE5" s="147" t="s">
        <v>2117</v>
      </c>
      <c r="CF5" s="147" t="s">
        <v>2118</v>
      </c>
      <c r="CG5" s="147" t="s">
        <v>2119</v>
      </c>
      <c r="CL5" s="90"/>
      <c r="CM5" s="91"/>
      <c r="CN5" s="91"/>
      <c r="CO5" s="91"/>
      <c r="CQ5" s="44"/>
      <c r="CR5" s="44"/>
      <c r="CS5" s="44"/>
      <c r="CT5" s="44"/>
      <c r="CU5" s="44"/>
      <c r="CV5" s="44"/>
      <c r="CX5" s="109" t="s">
        <v>1303</v>
      </c>
      <c r="CY5" s="108">
        <v>7.45</v>
      </c>
    </row>
    <row r="6" spans="1:112" x14ac:dyDescent="0.25">
      <c r="A6" s="117" t="s">
        <v>37</v>
      </c>
      <c r="D6" s="85" t="str">
        <f t="shared" si="0"/>
        <v>EXPORTA FÁCIL EXPRESSO - 45110PLATINUM1.501 a 2.000</v>
      </c>
      <c r="E6" s="50" t="s">
        <v>33</v>
      </c>
      <c r="F6" s="50" t="s">
        <v>38</v>
      </c>
      <c r="G6" s="147" t="s">
        <v>2120</v>
      </c>
      <c r="H6" s="147" t="s">
        <v>1321</v>
      </c>
      <c r="I6" s="147" t="s">
        <v>2121</v>
      </c>
      <c r="J6" s="147" t="s">
        <v>2122</v>
      </c>
      <c r="K6" s="147" t="s">
        <v>2123</v>
      </c>
      <c r="L6" s="147" t="s">
        <v>2124</v>
      </c>
      <c r="M6" s="147" t="s">
        <v>2125</v>
      </c>
      <c r="N6" s="44"/>
      <c r="O6" s="85" t="str">
        <f>'[1]EXP FÁCIL STANDARD'!$A$1&amp;P6&amp;Q6</f>
        <v>EXPORTA FÁCIL STANDARD - 45128PLATINUM1.501 a 2.000</v>
      </c>
      <c r="P6" s="50" t="s">
        <v>33</v>
      </c>
      <c r="Q6" s="50" t="s">
        <v>38</v>
      </c>
      <c r="R6" s="154" t="s">
        <v>2126</v>
      </c>
      <c r="S6" s="154" t="s">
        <v>1190</v>
      </c>
      <c r="T6" s="154" t="s">
        <v>2127</v>
      </c>
      <c r="U6" s="154" t="s">
        <v>2128</v>
      </c>
      <c r="V6" s="154" t="s">
        <v>2129</v>
      </c>
      <c r="W6" s="154" t="s">
        <v>2130</v>
      </c>
      <c r="X6" s="154" t="s">
        <v>2131</v>
      </c>
      <c r="Z6" s="85" t="str">
        <f t="shared" si="1"/>
        <v>EXPORTA FÁCIL ECONÔMICO - 45209PLATINUM1.501 a 2.000</v>
      </c>
      <c r="AA6" s="50" t="s">
        <v>33</v>
      </c>
      <c r="AB6" s="50" t="s">
        <v>38</v>
      </c>
      <c r="AC6" s="154" t="s">
        <v>2132</v>
      </c>
      <c r="AD6" s="154" t="s">
        <v>2133</v>
      </c>
      <c r="AE6" s="154" t="s">
        <v>2134</v>
      </c>
      <c r="AF6" s="154" t="s">
        <v>2135</v>
      </c>
      <c r="AG6" s="154" t="s">
        <v>2136</v>
      </c>
      <c r="AH6" s="154" t="s">
        <v>2137</v>
      </c>
      <c r="AI6" s="154" t="s">
        <v>2138</v>
      </c>
      <c r="AK6" s="85" t="str">
        <f>$AK$1&amp;AL6&amp;AM6</f>
        <v>DOCUMENTO INTERNACIONAL EXPRESSO - 45012PLATINUM1.001 a 1.500</v>
      </c>
      <c r="AL6" s="50" t="s">
        <v>33</v>
      </c>
      <c r="AM6" s="50" t="s">
        <v>39</v>
      </c>
      <c r="AN6" s="154" t="s">
        <v>2139</v>
      </c>
      <c r="AO6" s="154" t="s">
        <v>2140</v>
      </c>
      <c r="AP6" s="154" t="s">
        <v>2141</v>
      </c>
      <c r="AQ6" s="154" t="s">
        <v>2142</v>
      </c>
      <c r="AR6" s="154" t="s">
        <v>2143</v>
      </c>
      <c r="AS6" s="154" t="s">
        <v>2144</v>
      </c>
      <c r="AT6" s="154" t="s">
        <v>2145</v>
      </c>
      <c r="AV6" s="85" t="str">
        <f t="shared" si="2"/>
        <v>PACKET EXPRESS - 33170PLATINUM1001 a 1.500</v>
      </c>
      <c r="AW6" s="50" t="s">
        <v>33</v>
      </c>
      <c r="AX6" s="51" t="s">
        <v>34</v>
      </c>
      <c r="AY6" s="51" t="s">
        <v>2146</v>
      </c>
      <c r="AZ6" s="51" t="s">
        <v>2147</v>
      </c>
      <c r="BA6" s="51" t="s">
        <v>2148</v>
      </c>
      <c r="BB6" s="51" t="s">
        <v>2149</v>
      </c>
      <c r="BC6" s="51" t="s">
        <v>2150</v>
      </c>
      <c r="BD6" s="51" t="s">
        <v>2151</v>
      </c>
      <c r="BF6" s="85" t="str">
        <f t="shared" si="3"/>
        <v>PACKET STANDARD  - 33162PLATINUM1.501 a 2.000</v>
      </c>
      <c r="BG6" s="50" t="s">
        <v>33</v>
      </c>
      <c r="BH6" s="50" t="s">
        <v>38</v>
      </c>
      <c r="BI6" s="51" t="s">
        <v>2152</v>
      </c>
      <c r="BJ6" s="51" t="s">
        <v>2153</v>
      </c>
      <c r="BK6" s="51" t="s">
        <v>2154</v>
      </c>
      <c r="BL6" s="51" t="s">
        <v>1720</v>
      </c>
      <c r="BM6" s="51" t="s">
        <v>2155</v>
      </c>
      <c r="BN6" s="51" t="s">
        <v>2156</v>
      </c>
      <c r="BP6" s="85" t="str">
        <f t="shared" si="4"/>
        <v>PACKET NOVAS FAIXAS - 33227PLATINUM1001 a   1500</v>
      </c>
      <c r="BQ6" s="50" t="s">
        <v>33</v>
      </c>
      <c r="BR6" s="64" t="s">
        <v>2157</v>
      </c>
      <c r="BS6" s="51" t="s">
        <v>2158</v>
      </c>
      <c r="BT6" s="51" t="s">
        <v>2159</v>
      </c>
      <c r="BU6" s="51" t="s">
        <v>2160</v>
      </c>
      <c r="BV6" s="51" t="s">
        <v>2161</v>
      </c>
      <c r="BW6" s="51" t="s">
        <v>2162</v>
      </c>
      <c r="BX6" s="51" t="s">
        <v>2163</v>
      </c>
      <c r="BZ6" s="85" t="str">
        <f t="shared" si="5"/>
        <v>DOCUMENTO INTERNACIONAL STANDARD101 a 250</v>
      </c>
      <c r="CA6" s="85"/>
      <c r="CB6" s="86" t="s">
        <v>40</v>
      </c>
      <c r="CC6" s="147" t="s">
        <v>2164</v>
      </c>
      <c r="CD6" s="147" t="s">
        <v>2165</v>
      </c>
      <c r="CE6" s="147" t="s">
        <v>2166</v>
      </c>
      <c r="CF6" s="147" t="s">
        <v>2167</v>
      </c>
      <c r="CG6" s="147" t="s">
        <v>2168</v>
      </c>
      <c r="CI6" s="170" t="s">
        <v>2169</v>
      </c>
      <c r="CJ6" s="170"/>
      <c r="CL6" s="90"/>
      <c r="CM6" s="91"/>
      <c r="CN6" s="91"/>
      <c r="CO6" s="91"/>
      <c r="CX6" s="109" t="s">
        <v>1334</v>
      </c>
      <c r="CY6" s="108">
        <v>9.1</v>
      </c>
    </row>
    <row r="7" spans="1:112" x14ac:dyDescent="0.25">
      <c r="A7" s="117" t="s">
        <v>41</v>
      </c>
      <c r="D7" s="85" t="str">
        <f t="shared" si="0"/>
        <v>EXPORTA FÁCIL EXPRESSO - 45110PLATINUM2.001 a 2.500</v>
      </c>
      <c r="E7" s="50" t="s">
        <v>33</v>
      </c>
      <c r="F7" s="50" t="s">
        <v>42</v>
      </c>
      <c r="G7" s="147" t="s">
        <v>2170</v>
      </c>
      <c r="H7" s="147" t="s">
        <v>2171</v>
      </c>
      <c r="I7" s="147" t="s">
        <v>2172</v>
      </c>
      <c r="J7" s="147" t="s">
        <v>2173</v>
      </c>
      <c r="K7" s="147" t="s">
        <v>2174</v>
      </c>
      <c r="L7" s="147" t="s">
        <v>2175</v>
      </c>
      <c r="M7" s="147" t="s">
        <v>2176</v>
      </c>
      <c r="N7" s="44"/>
      <c r="O7" s="85" t="str">
        <f>'[1]EXP FÁCIL STANDARD'!$A$1&amp;P7&amp;Q7</f>
        <v>EXPORTA FÁCIL STANDARD - 45128PLATINUM2.001 a 2.500</v>
      </c>
      <c r="P7" s="50" t="s">
        <v>33</v>
      </c>
      <c r="Q7" s="50" t="s">
        <v>42</v>
      </c>
      <c r="R7" s="154" t="s">
        <v>2177</v>
      </c>
      <c r="S7" s="154" t="s">
        <v>2178</v>
      </c>
      <c r="T7" s="154" t="s">
        <v>2179</v>
      </c>
      <c r="U7" s="154" t="s">
        <v>2180</v>
      </c>
      <c r="V7" s="154" t="s">
        <v>2181</v>
      </c>
      <c r="W7" s="154" t="s">
        <v>1896</v>
      </c>
      <c r="X7" s="154" t="s">
        <v>2182</v>
      </c>
      <c r="Z7" s="85" t="str">
        <f t="shared" ref="Z7:Z62" si="6">$Z$1&amp;AA7&amp;AB7</f>
        <v>EXPORTA FÁCIL ECONÔMICO - 45209 Peso (g)</v>
      </c>
      <c r="AA7" s="43"/>
      <c r="AB7" s="43" t="s">
        <v>12</v>
      </c>
      <c r="AC7" s="49" t="s">
        <v>13</v>
      </c>
      <c r="AD7" s="49" t="s">
        <v>14</v>
      </c>
      <c r="AE7" s="49" t="s">
        <v>15</v>
      </c>
      <c r="AF7" s="49" t="s">
        <v>16</v>
      </c>
      <c r="AG7" s="49" t="s">
        <v>17</v>
      </c>
      <c r="AH7" s="49" t="s">
        <v>18</v>
      </c>
      <c r="AI7" s="49" t="s">
        <v>19</v>
      </c>
      <c r="AK7" s="85" t="str">
        <f>$AK$1&amp;AL7&amp;AM7</f>
        <v>DOCUMENTO INTERNACIONAL EXPRESSO - 45012PLATINUM1.501 a 2.000</v>
      </c>
      <c r="AL7" s="50" t="s">
        <v>33</v>
      </c>
      <c r="AM7" s="50" t="s">
        <v>38</v>
      </c>
      <c r="AN7" s="154" t="s">
        <v>2183</v>
      </c>
      <c r="AO7" s="154" t="s">
        <v>2184</v>
      </c>
      <c r="AP7" s="154" t="s">
        <v>1455</v>
      </c>
      <c r="AQ7" s="154" t="s">
        <v>2185</v>
      </c>
      <c r="AR7" s="154" t="s">
        <v>2186</v>
      </c>
      <c r="AS7" s="154" t="s">
        <v>2187</v>
      </c>
      <c r="AT7" s="154" t="s">
        <v>2188</v>
      </c>
      <c r="AV7" s="85" t="str">
        <f t="shared" si="2"/>
        <v>PACKET EXPRESS - 33170PLATINUM1.501 a 2.000</v>
      </c>
      <c r="AW7" s="50" t="s">
        <v>33</v>
      </c>
      <c r="AX7" s="51" t="s">
        <v>38</v>
      </c>
      <c r="AY7" s="51" t="s">
        <v>2189</v>
      </c>
      <c r="AZ7" s="51" t="s">
        <v>2190</v>
      </c>
      <c r="BA7" s="51" t="s">
        <v>2191</v>
      </c>
      <c r="BB7" s="51" t="s">
        <v>2192</v>
      </c>
      <c r="BC7" s="51" t="s">
        <v>2193</v>
      </c>
      <c r="BD7" s="51" t="s">
        <v>2194</v>
      </c>
      <c r="BF7" s="85" t="str">
        <f t="shared" si="3"/>
        <v>PACKET STANDARD  - 33162PLATINUM2.001 a 2.500</v>
      </c>
      <c r="BG7" s="50" t="s">
        <v>33</v>
      </c>
      <c r="BH7" s="50" t="s">
        <v>42</v>
      </c>
      <c r="BI7" s="51" t="s">
        <v>2195</v>
      </c>
      <c r="BJ7" s="51" t="s">
        <v>2196</v>
      </c>
      <c r="BK7" s="51" t="s">
        <v>2197</v>
      </c>
      <c r="BL7" s="51" t="s">
        <v>2198</v>
      </c>
      <c r="BM7" s="51" t="s">
        <v>2199</v>
      </c>
      <c r="BN7" s="51" t="s">
        <v>1684</v>
      </c>
      <c r="BP7" s="85" t="str">
        <f t="shared" si="4"/>
        <v>PACKET NOVAS FAIXAS - 33227PLATINUM1501 a   2000</v>
      </c>
      <c r="BQ7" s="50" t="s">
        <v>33</v>
      </c>
      <c r="BR7" s="64" t="s">
        <v>2200</v>
      </c>
      <c r="BS7" s="51" t="s">
        <v>2201</v>
      </c>
      <c r="BT7" s="51" t="s">
        <v>2202</v>
      </c>
      <c r="BU7" s="51" t="s">
        <v>2203</v>
      </c>
      <c r="BV7" s="51" t="s">
        <v>2204</v>
      </c>
      <c r="BW7" s="51" t="s">
        <v>2205</v>
      </c>
      <c r="BX7" s="51" t="s">
        <v>2051</v>
      </c>
      <c r="BZ7" s="85" t="str">
        <f t="shared" si="5"/>
        <v>DOCUMENTO INTERNACIONAL STANDARD251 a 500</v>
      </c>
      <c r="CA7" s="85"/>
      <c r="CB7" s="86" t="s">
        <v>29</v>
      </c>
      <c r="CC7" s="147" t="s">
        <v>2206</v>
      </c>
      <c r="CD7" s="147" t="s">
        <v>2207</v>
      </c>
      <c r="CE7" s="147" t="s">
        <v>2208</v>
      </c>
      <c r="CF7" s="147" t="s">
        <v>2209</v>
      </c>
      <c r="CG7" s="147" t="s">
        <v>2210</v>
      </c>
      <c r="CI7" s="53" t="s">
        <v>2211</v>
      </c>
      <c r="CJ7" s="54">
        <v>5.7</v>
      </c>
      <c r="CL7" s="90"/>
      <c r="CM7" s="91"/>
      <c r="CN7" s="91"/>
      <c r="CO7" s="91"/>
      <c r="CX7" s="109" t="s">
        <v>1358</v>
      </c>
      <c r="CY7" s="108">
        <v>10.75</v>
      </c>
    </row>
    <row r="8" spans="1:112" x14ac:dyDescent="0.25">
      <c r="A8" s="117" t="s">
        <v>43</v>
      </c>
      <c r="D8" s="85" t="str">
        <f t="shared" si="0"/>
        <v>EXPORTA FÁCIL EXPRESSO - 45110PLATINUM2.501 a 3.000</v>
      </c>
      <c r="E8" s="50" t="s">
        <v>33</v>
      </c>
      <c r="F8" s="50" t="s">
        <v>44</v>
      </c>
      <c r="G8" s="147" t="s">
        <v>2212</v>
      </c>
      <c r="H8" s="147" t="s">
        <v>2213</v>
      </c>
      <c r="I8" s="147" t="s">
        <v>2214</v>
      </c>
      <c r="J8" s="147" t="s">
        <v>2215</v>
      </c>
      <c r="K8" s="147" t="s">
        <v>2216</v>
      </c>
      <c r="L8" s="147" t="s">
        <v>2217</v>
      </c>
      <c r="M8" s="147" t="s">
        <v>2218</v>
      </c>
      <c r="N8" s="44"/>
      <c r="O8" s="85" t="str">
        <f>'[1]EXP FÁCIL STANDARD'!$A$1&amp;P8&amp;Q8</f>
        <v>EXPORTA FÁCIL STANDARD - 45128PLATINUM2.501 a 3.000</v>
      </c>
      <c r="P8" s="50" t="s">
        <v>33</v>
      </c>
      <c r="Q8" s="50" t="s">
        <v>44</v>
      </c>
      <c r="R8" s="154" t="s">
        <v>2219</v>
      </c>
      <c r="S8" s="154" t="s">
        <v>2220</v>
      </c>
      <c r="T8" s="154" t="s">
        <v>2221</v>
      </c>
      <c r="U8" s="154" t="s">
        <v>2222</v>
      </c>
      <c r="V8" s="154" t="s">
        <v>2223</v>
      </c>
      <c r="W8" s="154" t="s">
        <v>2224</v>
      </c>
      <c r="X8" s="154" t="s">
        <v>2225</v>
      </c>
      <c r="Z8" s="85" t="str">
        <f t="shared" ref="Z8:Z16" si="7">$Z$1&amp;AA8&amp;AB8</f>
        <v>EXPORTA FÁCIL ECONÔMICO - 45209DIAMANTE START 10 a 500</v>
      </c>
      <c r="AA8" s="50" t="s">
        <v>1189</v>
      </c>
      <c r="AB8" s="50" t="s">
        <v>22</v>
      </c>
      <c r="AC8" s="51" t="s">
        <v>1975</v>
      </c>
      <c r="AD8" s="51" t="s">
        <v>1976</v>
      </c>
      <c r="AE8" s="51" t="s">
        <v>1977</v>
      </c>
      <c r="AF8" s="51" t="s">
        <v>1978</v>
      </c>
      <c r="AG8" s="51" t="s">
        <v>1979</v>
      </c>
      <c r="AH8" s="51" t="s">
        <v>1980</v>
      </c>
      <c r="AI8" s="51" t="s">
        <v>1981</v>
      </c>
      <c r="AK8" s="85" t="str">
        <f t="shared" ref="AK8:AK61" si="8">$AK$1&amp;AL8&amp;AM8</f>
        <v>DOCUMENTO INTERNACIONAL EXPRESSO - 45012 Peso (g)</v>
      </c>
      <c r="AL8" s="43"/>
      <c r="AM8" s="43" t="s">
        <v>12</v>
      </c>
      <c r="AN8" s="49" t="s">
        <v>13</v>
      </c>
      <c r="AO8" s="49" t="s">
        <v>14</v>
      </c>
      <c r="AP8" s="49" t="s">
        <v>15</v>
      </c>
      <c r="AQ8" s="49" t="s">
        <v>16</v>
      </c>
      <c r="AR8" s="49" t="s">
        <v>17</v>
      </c>
      <c r="AS8" s="49" t="s">
        <v>18</v>
      </c>
      <c r="AT8" s="49" t="s">
        <v>19</v>
      </c>
      <c r="AV8" s="85" t="str">
        <f t="shared" si="2"/>
        <v>PACKET EXPRESS - 33170PLATINUM2.001 a 2.500</v>
      </c>
      <c r="AW8" s="50" t="s">
        <v>33</v>
      </c>
      <c r="AX8" s="51" t="s">
        <v>42</v>
      </c>
      <c r="AY8" s="51" t="s">
        <v>2226</v>
      </c>
      <c r="AZ8" s="51" t="s">
        <v>2227</v>
      </c>
      <c r="BA8" s="51" t="s">
        <v>2228</v>
      </c>
      <c r="BB8" s="51" t="s">
        <v>2229</v>
      </c>
      <c r="BC8" s="51" t="s">
        <v>2230</v>
      </c>
      <c r="BD8" s="51" t="s">
        <v>2231</v>
      </c>
      <c r="BF8" s="85" t="str">
        <f t="shared" si="3"/>
        <v>PACKET STANDARD  - 33162PLATINUM2.501 a 3.000</v>
      </c>
      <c r="BG8" s="50" t="s">
        <v>33</v>
      </c>
      <c r="BH8" s="50" t="s">
        <v>44</v>
      </c>
      <c r="BI8" s="51" t="s">
        <v>2232</v>
      </c>
      <c r="BJ8" s="51" t="s">
        <v>2233</v>
      </c>
      <c r="BK8" s="51" t="s">
        <v>2234</v>
      </c>
      <c r="BL8" s="51" t="s">
        <v>2235</v>
      </c>
      <c r="BM8" s="51" t="s">
        <v>2236</v>
      </c>
      <c r="BN8" s="51" t="s">
        <v>2237</v>
      </c>
      <c r="BP8" s="85" t="str">
        <f t="shared" si="4"/>
        <v>PACKET NOVAS FAIXAS - 33227PLATINUM2001 a   2500</v>
      </c>
      <c r="BQ8" s="50" t="s">
        <v>33</v>
      </c>
      <c r="BR8" s="64" t="s">
        <v>2238</v>
      </c>
      <c r="BS8" s="51" t="s">
        <v>2239</v>
      </c>
      <c r="BT8" s="51" t="s">
        <v>1326</v>
      </c>
      <c r="BU8" s="51" t="s">
        <v>2240</v>
      </c>
      <c r="BV8" s="51" t="s">
        <v>2241</v>
      </c>
      <c r="BW8" s="51" t="s">
        <v>2242</v>
      </c>
      <c r="BX8" s="51" t="s">
        <v>1811</v>
      </c>
      <c r="BZ8" s="85" t="str">
        <f t="shared" si="5"/>
        <v>DOCUMENTO INTERNACIONAL STANDARD501 a 1.000</v>
      </c>
      <c r="CA8" s="85"/>
      <c r="CB8" s="86" t="s">
        <v>35</v>
      </c>
      <c r="CC8" s="147" t="s">
        <v>2243</v>
      </c>
      <c r="CD8" s="147" t="s">
        <v>2244</v>
      </c>
      <c r="CE8" s="147" t="s">
        <v>2245</v>
      </c>
      <c r="CF8" s="147" t="s">
        <v>2246</v>
      </c>
      <c r="CG8" s="147" t="s">
        <v>2247</v>
      </c>
      <c r="CL8" s="90"/>
      <c r="CM8" s="91"/>
      <c r="CN8" s="91"/>
      <c r="CO8" s="91"/>
      <c r="CX8" s="109" t="s">
        <v>1381</v>
      </c>
      <c r="CY8" s="108">
        <v>12.45</v>
      </c>
    </row>
    <row r="9" spans="1:112" x14ac:dyDescent="0.25">
      <c r="A9" s="117" t="s">
        <v>45</v>
      </c>
      <c r="D9" s="85" t="str">
        <f t="shared" si="0"/>
        <v>EXPORTA FÁCIL EXPRESSO - 45110PLATINUM3.001 a 3.500</v>
      </c>
      <c r="E9" s="50" t="s">
        <v>33</v>
      </c>
      <c r="F9" s="50" t="s">
        <v>46</v>
      </c>
      <c r="G9" s="147" t="s">
        <v>2248</v>
      </c>
      <c r="H9" s="147" t="s">
        <v>2249</v>
      </c>
      <c r="I9" s="147" t="s">
        <v>2250</v>
      </c>
      <c r="J9" s="147" t="s">
        <v>2251</v>
      </c>
      <c r="K9" s="147" t="s">
        <v>2252</v>
      </c>
      <c r="L9" s="147" t="s">
        <v>2253</v>
      </c>
      <c r="M9" s="147" t="s">
        <v>2254</v>
      </c>
      <c r="N9" s="44"/>
      <c r="O9" s="85" t="str">
        <f>'[1]EXP FÁCIL STANDARD'!$A$1&amp;P9&amp;Q9</f>
        <v>EXPORTA FÁCIL STANDARD - 45128PLATINUM3.001 a 3.500</v>
      </c>
      <c r="P9" s="50" t="s">
        <v>33</v>
      </c>
      <c r="Q9" s="50" t="s">
        <v>46</v>
      </c>
      <c r="R9" s="154" t="s">
        <v>2255</v>
      </c>
      <c r="S9" s="154" t="s">
        <v>2256</v>
      </c>
      <c r="T9" s="154" t="s">
        <v>2257</v>
      </c>
      <c r="U9" s="154" t="s">
        <v>2258</v>
      </c>
      <c r="V9" s="154" t="s">
        <v>2259</v>
      </c>
      <c r="W9" s="154" t="s">
        <v>2260</v>
      </c>
      <c r="X9" s="154" t="s">
        <v>2261</v>
      </c>
      <c r="Z9" s="85" t="str">
        <f t="shared" si="7"/>
        <v>EXPORTA FÁCIL ECONÔMICO - 45209DIAMANTE START 1501 a 1000</v>
      </c>
      <c r="AA9" s="50" t="s">
        <v>1189</v>
      </c>
      <c r="AB9" s="50" t="s">
        <v>28</v>
      </c>
      <c r="AC9" s="51" t="s">
        <v>2030</v>
      </c>
      <c r="AD9" s="51" t="s">
        <v>2031</v>
      </c>
      <c r="AE9" s="51" t="s">
        <v>2032</v>
      </c>
      <c r="AF9" s="51" t="s">
        <v>2033</v>
      </c>
      <c r="AG9" s="51" t="s">
        <v>2034</v>
      </c>
      <c r="AH9" s="51" t="s">
        <v>2035</v>
      </c>
      <c r="AI9" s="51" t="s">
        <v>2036</v>
      </c>
      <c r="AK9" s="85" t="str">
        <f t="shared" ref="AK9:AK19" si="9">$AK$1&amp;AL9&amp;AM9</f>
        <v>DOCUMENTO INTERNACIONAL EXPRESSO - 45012DIAMANTE START 10 a 250</v>
      </c>
      <c r="AL9" s="50" t="s">
        <v>1189</v>
      </c>
      <c r="AM9" s="50" t="s">
        <v>23</v>
      </c>
      <c r="AN9" s="148" t="s">
        <v>1982</v>
      </c>
      <c r="AO9" s="148" t="s">
        <v>1983</v>
      </c>
      <c r="AP9" s="148" t="s">
        <v>1403</v>
      </c>
      <c r="AQ9" s="148" t="s">
        <v>1984</v>
      </c>
      <c r="AR9" s="148" t="s">
        <v>1985</v>
      </c>
      <c r="AS9" s="148" t="s">
        <v>1986</v>
      </c>
      <c r="AT9" s="148" t="s">
        <v>1987</v>
      </c>
      <c r="AV9" s="85" t="str">
        <f t="shared" si="2"/>
        <v>PACKET EXPRESS - 33170PLATINUM2.501 a 3.000</v>
      </c>
      <c r="AW9" s="50" t="s">
        <v>33</v>
      </c>
      <c r="AX9" s="51" t="s">
        <v>44</v>
      </c>
      <c r="AY9" s="51" t="s">
        <v>2262</v>
      </c>
      <c r="AZ9" s="51" t="s">
        <v>2263</v>
      </c>
      <c r="BA9" s="51" t="s">
        <v>2264</v>
      </c>
      <c r="BB9" s="51" t="s">
        <v>2265</v>
      </c>
      <c r="BC9" s="51" t="s">
        <v>2266</v>
      </c>
      <c r="BD9" s="51" t="s">
        <v>2267</v>
      </c>
      <c r="BF9" s="85" t="str">
        <f t="shared" si="3"/>
        <v>PACKET STANDARD  - 33162PLATINUM3.001 a 3.500</v>
      </c>
      <c r="BG9" s="50" t="s">
        <v>33</v>
      </c>
      <c r="BH9" s="50" t="s">
        <v>46</v>
      </c>
      <c r="BI9" s="51" t="s">
        <v>2268</v>
      </c>
      <c r="BJ9" s="51" t="s">
        <v>2269</v>
      </c>
      <c r="BK9" s="51" t="s">
        <v>2270</v>
      </c>
      <c r="BL9" s="51" t="s">
        <v>2271</v>
      </c>
      <c r="BM9" s="51" t="s">
        <v>2272</v>
      </c>
      <c r="BN9" s="51" t="s">
        <v>2273</v>
      </c>
      <c r="BP9" s="85" t="str">
        <f t="shared" si="4"/>
        <v>PACKET NOVAS FAIXAS - 33227PLATINUM2501 a   3000</v>
      </c>
      <c r="BQ9" s="50" t="s">
        <v>33</v>
      </c>
      <c r="BR9" s="64" t="s">
        <v>2274</v>
      </c>
      <c r="BS9" s="51" t="s">
        <v>2275</v>
      </c>
      <c r="BT9" s="51" t="s">
        <v>2276</v>
      </c>
      <c r="BU9" s="51" t="s">
        <v>2277</v>
      </c>
      <c r="BV9" s="51" t="s">
        <v>2278</v>
      </c>
      <c r="BW9" s="51" t="s">
        <v>2279</v>
      </c>
      <c r="BX9" s="51" t="s">
        <v>2280</v>
      </c>
      <c r="BZ9" s="85" t="str">
        <f t="shared" si="5"/>
        <v>DOCUMENTO INTERNACIONAL STANDARD1.001 a 1.500</v>
      </c>
      <c r="CA9" s="85"/>
      <c r="CB9" s="86" t="s">
        <v>39</v>
      </c>
      <c r="CC9" s="147" t="s">
        <v>2281</v>
      </c>
      <c r="CD9" s="147" t="s">
        <v>2282</v>
      </c>
      <c r="CE9" s="147" t="s">
        <v>2283</v>
      </c>
      <c r="CF9" s="147" t="s">
        <v>2284</v>
      </c>
      <c r="CG9" s="147" t="s">
        <v>2285</v>
      </c>
      <c r="CL9" s="90"/>
      <c r="CM9" s="91"/>
      <c r="CN9" s="91"/>
      <c r="CO9" s="91"/>
      <c r="CX9" s="109" t="s">
        <v>1405</v>
      </c>
      <c r="CY9" s="108">
        <v>14.2</v>
      </c>
    </row>
    <row r="10" spans="1:112" x14ac:dyDescent="0.25">
      <c r="A10" s="117" t="s">
        <v>47</v>
      </c>
      <c r="D10" s="85" t="str">
        <f t="shared" si="0"/>
        <v>EXPORTA FÁCIL EXPRESSO - 45110PLATINUM3.501 a 4.000</v>
      </c>
      <c r="E10" s="50" t="s">
        <v>33</v>
      </c>
      <c r="F10" s="50" t="s">
        <v>48</v>
      </c>
      <c r="G10" s="147" t="s">
        <v>2286</v>
      </c>
      <c r="H10" s="147" t="s">
        <v>2287</v>
      </c>
      <c r="I10" s="147" t="s">
        <v>2288</v>
      </c>
      <c r="J10" s="147" t="s">
        <v>2289</v>
      </c>
      <c r="K10" s="147" t="s">
        <v>2290</v>
      </c>
      <c r="L10" s="147" t="s">
        <v>2291</v>
      </c>
      <c r="M10" s="147" t="s">
        <v>2292</v>
      </c>
      <c r="N10" s="44"/>
      <c r="O10" s="85" t="str">
        <f>'[1]EXP FÁCIL STANDARD'!$A$1&amp;P10&amp;Q10</f>
        <v>EXPORTA FÁCIL STANDARD - 45128PLATINUM3.501 a 4.000</v>
      </c>
      <c r="P10" s="50" t="s">
        <v>33</v>
      </c>
      <c r="Q10" s="50" t="s">
        <v>48</v>
      </c>
      <c r="R10" s="154" t="s">
        <v>2293</v>
      </c>
      <c r="S10" s="154" t="s">
        <v>2294</v>
      </c>
      <c r="T10" s="154" t="s">
        <v>2295</v>
      </c>
      <c r="U10" s="154" t="s">
        <v>2296</v>
      </c>
      <c r="V10" s="154" t="s">
        <v>2297</v>
      </c>
      <c r="W10" s="154" t="s">
        <v>2298</v>
      </c>
      <c r="X10" s="154" t="s">
        <v>2299</v>
      </c>
      <c r="Z10" s="85" t="str">
        <f t="shared" si="7"/>
        <v>EXPORTA FÁCIL ECONÔMICO - 45209DIAMANTE START 11001 a 1.500</v>
      </c>
      <c r="AA10" s="50" t="s">
        <v>1189</v>
      </c>
      <c r="AB10" s="50" t="s">
        <v>34</v>
      </c>
      <c r="AC10" s="51" t="s">
        <v>2085</v>
      </c>
      <c r="AD10" s="51" t="s">
        <v>2086</v>
      </c>
      <c r="AE10" s="51" t="s">
        <v>2087</v>
      </c>
      <c r="AF10" s="51" t="s">
        <v>2088</v>
      </c>
      <c r="AG10" s="51" t="s">
        <v>2089</v>
      </c>
      <c r="AH10" s="51" t="s">
        <v>1414</v>
      </c>
      <c r="AI10" s="51" t="s">
        <v>2090</v>
      </c>
      <c r="AK10" s="85" t="str">
        <f t="shared" si="9"/>
        <v>DOCUMENTO INTERNACIONAL EXPRESSO - 45012DIAMANTE START 1251 a 500</v>
      </c>
      <c r="AL10" s="50" t="s">
        <v>1189</v>
      </c>
      <c r="AM10" s="50" t="s">
        <v>29</v>
      </c>
      <c r="AN10" s="148" t="s">
        <v>2037</v>
      </c>
      <c r="AO10" s="148" t="s">
        <v>2038</v>
      </c>
      <c r="AP10" s="148" t="s">
        <v>2039</v>
      </c>
      <c r="AQ10" s="148" t="s">
        <v>2040</v>
      </c>
      <c r="AR10" s="148" t="s">
        <v>2041</v>
      </c>
      <c r="AS10" s="148" t="s">
        <v>2042</v>
      </c>
      <c r="AT10" s="148" t="s">
        <v>2043</v>
      </c>
      <c r="AV10" s="85" t="str">
        <f t="shared" si="2"/>
        <v>PACKET EXPRESS - 33170PLATINUM3.001 a 3.500</v>
      </c>
      <c r="AW10" s="50" t="s">
        <v>33</v>
      </c>
      <c r="AX10" s="51" t="s">
        <v>46</v>
      </c>
      <c r="AY10" s="51" t="s">
        <v>2300</v>
      </c>
      <c r="AZ10" s="51" t="s">
        <v>2301</v>
      </c>
      <c r="BA10" s="51" t="s">
        <v>2302</v>
      </c>
      <c r="BB10" s="51" t="s">
        <v>2303</v>
      </c>
      <c r="BC10" s="51" t="s">
        <v>2304</v>
      </c>
      <c r="BD10" s="51" t="s">
        <v>2305</v>
      </c>
      <c r="BF10" s="85" t="str">
        <f t="shared" si="3"/>
        <v>PACKET STANDARD  - 33162PLATINUM3.501 a 4.000</v>
      </c>
      <c r="BG10" s="50" t="s">
        <v>33</v>
      </c>
      <c r="BH10" s="50" t="s">
        <v>48</v>
      </c>
      <c r="BI10" s="51" t="s">
        <v>2306</v>
      </c>
      <c r="BJ10" s="51" t="s">
        <v>2307</v>
      </c>
      <c r="BK10" s="51" t="s">
        <v>2308</v>
      </c>
      <c r="BL10" s="51" t="s">
        <v>2309</v>
      </c>
      <c r="BM10" s="51" t="s">
        <v>2310</v>
      </c>
      <c r="BN10" s="51" t="s">
        <v>2311</v>
      </c>
      <c r="BP10" s="85" t="str">
        <f t="shared" si="4"/>
        <v>PACKET NOVAS FAIXAS - 33227PLATINUM3001 a  3500</v>
      </c>
      <c r="BQ10" s="50" t="s">
        <v>33</v>
      </c>
      <c r="BR10" s="64" t="s">
        <v>2312</v>
      </c>
      <c r="BS10" s="51" t="s">
        <v>2313</v>
      </c>
      <c r="BT10" s="51" t="s">
        <v>2314</v>
      </c>
      <c r="BU10" s="51" t="s">
        <v>2315</v>
      </c>
      <c r="BV10" s="51" t="s">
        <v>2316</v>
      </c>
      <c r="BW10" s="51" t="s">
        <v>2317</v>
      </c>
      <c r="BX10" s="51" t="s">
        <v>2197</v>
      </c>
      <c r="BZ10" s="85" t="str">
        <f t="shared" si="5"/>
        <v>DOCUMENTO INTERNACIONAL STANDARD1.501 a 2.000</v>
      </c>
      <c r="CA10" s="85"/>
      <c r="CB10" s="86" t="s">
        <v>38</v>
      </c>
      <c r="CC10" s="147" t="s">
        <v>2247</v>
      </c>
      <c r="CD10" s="147" t="s">
        <v>2318</v>
      </c>
      <c r="CE10" s="147" t="s">
        <v>2319</v>
      </c>
      <c r="CF10" s="147" t="s">
        <v>2320</v>
      </c>
      <c r="CG10" s="147" t="s">
        <v>2321</v>
      </c>
      <c r="CL10" s="90"/>
      <c r="CM10" s="91"/>
      <c r="CN10" s="91"/>
      <c r="CO10" s="91"/>
      <c r="CX10" s="109" t="s">
        <v>1427</v>
      </c>
      <c r="CY10" s="108">
        <v>15.9</v>
      </c>
    </row>
    <row r="11" spans="1:112" x14ac:dyDescent="0.25">
      <c r="A11" s="117" t="s">
        <v>49</v>
      </c>
      <c r="D11" s="85" t="str">
        <f t="shared" si="0"/>
        <v>EXPORTA FÁCIL EXPRESSO - 45110PLATINUM4.001 a 4.500</v>
      </c>
      <c r="E11" s="50" t="s">
        <v>33</v>
      </c>
      <c r="F11" s="50" t="s">
        <v>50</v>
      </c>
      <c r="G11" s="147" t="s">
        <v>2322</v>
      </c>
      <c r="H11" s="147" t="s">
        <v>2323</v>
      </c>
      <c r="I11" s="147" t="s">
        <v>2324</v>
      </c>
      <c r="J11" s="147" t="s">
        <v>2325</v>
      </c>
      <c r="K11" s="147" t="s">
        <v>2326</v>
      </c>
      <c r="L11" s="147" t="s">
        <v>2327</v>
      </c>
      <c r="M11" s="147" t="s">
        <v>2328</v>
      </c>
      <c r="N11" s="44"/>
      <c r="O11" s="85" t="str">
        <f>'[1]EXP FÁCIL STANDARD'!$A$1&amp;P11&amp;Q11</f>
        <v>EXPORTA FÁCIL STANDARD - 45128PLATINUM4.001 a 4.500</v>
      </c>
      <c r="P11" s="50" t="s">
        <v>33</v>
      </c>
      <c r="Q11" s="50" t="s">
        <v>50</v>
      </c>
      <c r="R11" s="154" t="s">
        <v>2329</v>
      </c>
      <c r="S11" s="154" t="s">
        <v>2330</v>
      </c>
      <c r="T11" s="154" t="s">
        <v>2331</v>
      </c>
      <c r="U11" s="154" t="s">
        <v>2332</v>
      </c>
      <c r="V11" s="154" t="s">
        <v>2333</v>
      </c>
      <c r="W11" s="154" t="s">
        <v>1432</v>
      </c>
      <c r="X11" s="154" t="s">
        <v>2334</v>
      </c>
      <c r="Z11" s="85" t="str">
        <f t="shared" si="7"/>
        <v>EXPORTA FÁCIL ECONÔMICO - 45209DIAMANTE START 11.501 a 2.000</v>
      </c>
      <c r="AA11" s="50" t="s">
        <v>1189</v>
      </c>
      <c r="AB11" s="50" t="s">
        <v>38</v>
      </c>
      <c r="AC11" s="51" t="s">
        <v>2132</v>
      </c>
      <c r="AD11" s="51" t="s">
        <v>2133</v>
      </c>
      <c r="AE11" s="51" t="s">
        <v>2134</v>
      </c>
      <c r="AF11" s="51" t="s">
        <v>2135</v>
      </c>
      <c r="AG11" s="51" t="s">
        <v>2136</v>
      </c>
      <c r="AH11" s="51" t="s">
        <v>2137</v>
      </c>
      <c r="AI11" s="51" t="s">
        <v>2138</v>
      </c>
      <c r="AK11" s="85" t="str">
        <f t="shared" si="9"/>
        <v>DOCUMENTO INTERNACIONAL EXPRESSO - 45012DIAMANTE START 1501 a 1.000</v>
      </c>
      <c r="AL11" s="50" t="s">
        <v>1189</v>
      </c>
      <c r="AM11" s="50" t="s">
        <v>35</v>
      </c>
      <c r="AN11" s="148" t="s">
        <v>2091</v>
      </c>
      <c r="AO11" s="148" t="s">
        <v>2092</v>
      </c>
      <c r="AP11" s="148" t="s">
        <v>2093</v>
      </c>
      <c r="AQ11" s="148" t="s">
        <v>2094</v>
      </c>
      <c r="AR11" s="148" t="s">
        <v>2095</v>
      </c>
      <c r="AS11" s="148" t="s">
        <v>2096</v>
      </c>
      <c r="AT11" s="148" t="s">
        <v>2097</v>
      </c>
      <c r="AV11" s="85" t="str">
        <f t="shared" si="2"/>
        <v>PACKET EXPRESS - 33170PLATINUM3.501 a 4.000</v>
      </c>
      <c r="AW11" s="50" t="s">
        <v>33</v>
      </c>
      <c r="AX11" s="51" t="s">
        <v>48</v>
      </c>
      <c r="AY11" s="51" t="s">
        <v>2335</v>
      </c>
      <c r="AZ11" s="51" t="s">
        <v>2336</v>
      </c>
      <c r="BA11" s="51" t="s">
        <v>2337</v>
      </c>
      <c r="BB11" s="51" t="s">
        <v>2338</v>
      </c>
      <c r="BC11" s="51" t="s">
        <v>2339</v>
      </c>
      <c r="BD11" s="51" t="s">
        <v>2340</v>
      </c>
      <c r="BF11" s="85" t="str">
        <f t="shared" si="3"/>
        <v>PACKET STANDARD  - 33162PLATINUM4.001 a 4.500</v>
      </c>
      <c r="BG11" s="50" t="s">
        <v>33</v>
      </c>
      <c r="BH11" s="50" t="s">
        <v>50</v>
      </c>
      <c r="BI11" s="51" t="s">
        <v>2341</v>
      </c>
      <c r="BJ11" s="51" t="s">
        <v>2342</v>
      </c>
      <c r="BK11" s="51" t="s">
        <v>2343</v>
      </c>
      <c r="BL11" s="51" t="s">
        <v>2344</v>
      </c>
      <c r="BM11" s="51" t="s">
        <v>2345</v>
      </c>
      <c r="BN11" s="51" t="s">
        <v>2346</v>
      </c>
      <c r="BP11" s="85" t="str">
        <f t="shared" si="4"/>
        <v>PACKET NOVAS FAIXAS - 33227PLATINUM3501 a   4000</v>
      </c>
      <c r="BQ11" s="50" t="s">
        <v>33</v>
      </c>
      <c r="BR11" s="64" t="s">
        <v>2347</v>
      </c>
      <c r="BS11" s="51" t="s">
        <v>2348</v>
      </c>
      <c r="BT11" s="51" t="s">
        <v>2349</v>
      </c>
      <c r="BU11" s="51" t="s">
        <v>2350</v>
      </c>
      <c r="BV11" s="51" t="s">
        <v>2351</v>
      </c>
      <c r="BW11" s="51" t="s">
        <v>2352</v>
      </c>
      <c r="BX11" s="51" t="s">
        <v>2353</v>
      </c>
      <c r="CL11" s="92"/>
      <c r="CM11" s="93"/>
      <c r="CN11" s="93"/>
      <c r="CO11" s="93"/>
      <c r="CX11" s="109" t="s">
        <v>1446</v>
      </c>
      <c r="CY11" s="108">
        <v>17.55</v>
      </c>
    </row>
    <row r="12" spans="1:112" x14ac:dyDescent="0.25">
      <c r="A12" s="117" t="s">
        <v>51</v>
      </c>
      <c r="D12" s="85" t="str">
        <f t="shared" si="0"/>
        <v>EXPORTA FÁCIL EXPRESSO - 45110PLATINUM4.501 a 5.000</v>
      </c>
      <c r="E12" s="50" t="s">
        <v>33</v>
      </c>
      <c r="F12" s="50" t="s">
        <v>52</v>
      </c>
      <c r="G12" s="147" t="s">
        <v>2354</v>
      </c>
      <c r="H12" s="147" t="s">
        <v>2355</v>
      </c>
      <c r="I12" s="147" t="s">
        <v>2356</v>
      </c>
      <c r="J12" s="147" t="s">
        <v>2357</v>
      </c>
      <c r="K12" s="147" t="s">
        <v>2358</v>
      </c>
      <c r="L12" s="147" t="s">
        <v>2359</v>
      </c>
      <c r="M12" s="147" t="s">
        <v>2360</v>
      </c>
      <c r="N12" s="44"/>
      <c r="O12" s="85" t="str">
        <f>'[1]EXP FÁCIL STANDARD'!$A$1&amp;P12&amp;Q12</f>
        <v>EXPORTA FÁCIL STANDARD - 45128PLATINUM4.501 a 5.000</v>
      </c>
      <c r="P12" s="50" t="s">
        <v>33</v>
      </c>
      <c r="Q12" s="50" t="s">
        <v>52</v>
      </c>
      <c r="R12" s="154" t="s">
        <v>2361</v>
      </c>
      <c r="S12" s="154" t="s">
        <v>2362</v>
      </c>
      <c r="T12" s="154" t="s">
        <v>2363</v>
      </c>
      <c r="U12" s="154" t="s">
        <v>2364</v>
      </c>
      <c r="V12" s="154" t="s">
        <v>2365</v>
      </c>
      <c r="W12" s="154" t="s">
        <v>2366</v>
      </c>
      <c r="X12" s="154" t="s">
        <v>2367</v>
      </c>
      <c r="Z12" s="85" t="str">
        <f t="shared" si="7"/>
        <v>EXPORTA FÁCIL ECONÔMICO - 45209 Peso (g)</v>
      </c>
      <c r="AA12" s="43"/>
      <c r="AB12" s="43" t="s">
        <v>12</v>
      </c>
      <c r="AC12" s="49" t="s">
        <v>13</v>
      </c>
      <c r="AD12" s="49" t="s">
        <v>14</v>
      </c>
      <c r="AE12" s="49" t="s">
        <v>15</v>
      </c>
      <c r="AF12" s="49" t="s">
        <v>16</v>
      </c>
      <c r="AG12" s="49" t="s">
        <v>17</v>
      </c>
      <c r="AH12" s="49" t="s">
        <v>18</v>
      </c>
      <c r="AI12" s="49" t="s">
        <v>19</v>
      </c>
      <c r="AK12" s="85" t="str">
        <f t="shared" si="9"/>
        <v>DOCUMENTO INTERNACIONAL EXPRESSO - 45012DIAMANTE START 11.001 a 1.500</v>
      </c>
      <c r="AL12" s="50" t="s">
        <v>1189</v>
      </c>
      <c r="AM12" s="50" t="s">
        <v>39</v>
      </c>
      <c r="AN12" s="148" t="s">
        <v>2139</v>
      </c>
      <c r="AO12" s="148" t="s">
        <v>2140</v>
      </c>
      <c r="AP12" s="148" t="s">
        <v>2141</v>
      </c>
      <c r="AQ12" s="148" t="s">
        <v>2142</v>
      </c>
      <c r="AR12" s="148" t="s">
        <v>2143</v>
      </c>
      <c r="AS12" s="148" t="s">
        <v>2144</v>
      </c>
      <c r="AT12" s="148" t="s">
        <v>2145</v>
      </c>
      <c r="AV12" s="85" t="str">
        <f t="shared" si="2"/>
        <v>PACKET EXPRESS - 33170PLATINUM4.001 a 4.500</v>
      </c>
      <c r="AW12" s="50" t="s">
        <v>33</v>
      </c>
      <c r="AX12" s="51" t="s">
        <v>50</v>
      </c>
      <c r="AY12" s="51" t="s">
        <v>2368</v>
      </c>
      <c r="AZ12" s="51" t="s">
        <v>2369</v>
      </c>
      <c r="BA12" s="51" t="s">
        <v>2370</v>
      </c>
      <c r="BB12" s="51" t="s">
        <v>2371</v>
      </c>
      <c r="BC12" s="51" t="s">
        <v>2372</v>
      </c>
      <c r="BD12" s="51" t="s">
        <v>2373</v>
      </c>
      <c r="BF12" s="85" t="str">
        <f t="shared" si="3"/>
        <v>PACKET STANDARD  - 33162PLATINUM4.501 a 5.000</v>
      </c>
      <c r="BG12" s="50" t="s">
        <v>33</v>
      </c>
      <c r="BH12" s="50" t="s">
        <v>52</v>
      </c>
      <c r="BI12" s="51" t="s">
        <v>2374</v>
      </c>
      <c r="BJ12" s="51" t="s">
        <v>2375</v>
      </c>
      <c r="BK12" s="51" t="s">
        <v>2376</v>
      </c>
      <c r="BL12" s="51" t="s">
        <v>2377</v>
      </c>
      <c r="BM12" s="51" t="s">
        <v>2378</v>
      </c>
      <c r="BN12" s="51" t="s">
        <v>2379</v>
      </c>
      <c r="BP12" s="85" t="str">
        <f t="shared" si="4"/>
        <v>PACKET NOVAS FAIXAS - 33227PLATINUM4001 a 4500</v>
      </c>
      <c r="BQ12" s="50" t="s">
        <v>33</v>
      </c>
      <c r="BR12" s="64" t="s">
        <v>96</v>
      </c>
      <c r="BS12" s="51" t="s">
        <v>2380</v>
      </c>
      <c r="BT12" s="51" t="s">
        <v>2381</v>
      </c>
      <c r="BU12" s="51" t="s">
        <v>2382</v>
      </c>
      <c r="BV12" s="51" t="s">
        <v>2383</v>
      </c>
      <c r="BW12" s="51" t="s">
        <v>2384</v>
      </c>
      <c r="BX12" s="51" t="s">
        <v>2385</v>
      </c>
      <c r="CX12" s="109" t="s">
        <v>1465</v>
      </c>
      <c r="CY12" s="108">
        <v>19.2</v>
      </c>
    </row>
    <row r="13" spans="1:112" ht="15.75" thickBot="1" x14ac:dyDescent="0.3">
      <c r="A13" s="117" t="s">
        <v>53</v>
      </c>
      <c r="D13" s="85" t="str">
        <f t="shared" si="0"/>
        <v>EXPORTA FÁCIL EXPRESSO - 45110PLATINUM1/2 Kg Adicional</v>
      </c>
      <c r="E13" s="50" t="s">
        <v>33</v>
      </c>
      <c r="F13" s="50" t="s">
        <v>54</v>
      </c>
      <c r="G13" s="147" t="s">
        <v>2386</v>
      </c>
      <c r="H13" s="147" t="s">
        <v>2387</v>
      </c>
      <c r="I13" s="147" t="s">
        <v>1607</v>
      </c>
      <c r="J13" s="147" t="s">
        <v>2388</v>
      </c>
      <c r="K13" s="147" t="s">
        <v>2389</v>
      </c>
      <c r="L13" s="147" t="s">
        <v>2390</v>
      </c>
      <c r="M13" s="147" t="s">
        <v>2391</v>
      </c>
      <c r="N13" s="44"/>
      <c r="O13" s="85" t="str">
        <f>'[1]EXP FÁCIL STANDARD'!$A$1&amp;P13&amp;Q13</f>
        <v>EXPORTA FÁCIL STANDARD - 45128PLATINUM1/2 Kg Adicional</v>
      </c>
      <c r="P13" s="50" t="s">
        <v>33</v>
      </c>
      <c r="Q13" s="50" t="s">
        <v>54</v>
      </c>
      <c r="R13" s="154" t="s">
        <v>2392</v>
      </c>
      <c r="S13" s="154" t="s">
        <v>2393</v>
      </c>
      <c r="T13" s="154" t="s">
        <v>2394</v>
      </c>
      <c r="U13" s="154" t="s">
        <v>1763</v>
      </c>
      <c r="V13" s="154" t="s">
        <v>1607</v>
      </c>
      <c r="W13" s="154" t="s">
        <v>2395</v>
      </c>
      <c r="X13" s="154" t="s">
        <v>1561</v>
      </c>
      <c r="Z13" s="85" t="str">
        <f t="shared" si="7"/>
        <v>EXPORTA FÁCIL ECONÔMICO - 45209DIAMANTE START 20 a 500</v>
      </c>
      <c r="AA13" s="50" t="s">
        <v>1233</v>
      </c>
      <c r="AB13" s="50" t="s">
        <v>22</v>
      </c>
      <c r="AC13" s="51" t="s">
        <v>1975</v>
      </c>
      <c r="AD13" s="51" t="s">
        <v>1976</v>
      </c>
      <c r="AE13" s="51" t="s">
        <v>1977</v>
      </c>
      <c r="AF13" s="51" t="s">
        <v>1978</v>
      </c>
      <c r="AG13" s="51" t="s">
        <v>1979</v>
      </c>
      <c r="AH13" s="51" t="s">
        <v>1980</v>
      </c>
      <c r="AI13" s="51" t="s">
        <v>1981</v>
      </c>
      <c r="AK13" s="85" t="str">
        <f t="shared" si="9"/>
        <v>DOCUMENTO INTERNACIONAL EXPRESSO - 45012DIAMANTE START 11.501 a 2.000</v>
      </c>
      <c r="AL13" s="50" t="s">
        <v>1189</v>
      </c>
      <c r="AM13" s="50" t="s">
        <v>38</v>
      </c>
      <c r="AN13" s="148" t="s">
        <v>2183</v>
      </c>
      <c r="AO13" s="148" t="s">
        <v>2184</v>
      </c>
      <c r="AP13" s="148" t="s">
        <v>1455</v>
      </c>
      <c r="AQ13" s="148" t="s">
        <v>2185</v>
      </c>
      <c r="AR13" s="148" t="s">
        <v>2186</v>
      </c>
      <c r="AS13" s="148" t="s">
        <v>2187</v>
      </c>
      <c r="AT13" s="148" t="s">
        <v>2188</v>
      </c>
      <c r="AV13" s="85" t="str">
        <f t="shared" si="2"/>
        <v>PACKET EXPRESS - 33170PLATINUM4.501 a 5.000</v>
      </c>
      <c r="AW13" s="50" t="s">
        <v>33</v>
      </c>
      <c r="AX13" s="51" t="s">
        <v>52</v>
      </c>
      <c r="AY13" s="51" t="s">
        <v>2396</v>
      </c>
      <c r="AZ13" s="51" t="s">
        <v>2397</v>
      </c>
      <c r="BA13" s="51" t="s">
        <v>2398</v>
      </c>
      <c r="BB13" s="51" t="s">
        <v>2399</v>
      </c>
      <c r="BC13" s="51" t="s">
        <v>2400</v>
      </c>
      <c r="BD13" s="51" t="s">
        <v>2401</v>
      </c>
      <c r="BF13" s="85" t="str">
        <f t="shared" si="3"/>
        <v>PACKET STANDARD  - 33162PLATINUM1/2 Kg Adicional</v>
      </c>
      <c r="BG13" s="50" t="s">
        <v>33</v>
      </c>
      <c r="BH13" s="50" t="s">
        <v>54</v>
      </c>
      <c r="BI13" s="51" t="s">
        <v>2402</v>
      </c>
      <c r="BJ13" s="51" t="s">
        <v>2403</v>
      </c>
      <c r="BK13" s="51" t="s">
        <v>2404</v>
      </c>
      <c r="BL13" s="51" t="s">
        <v>2405</v>
      </c>
      <c r="BM13" s="51" t="s">
        <v>2406</v>
      </c>
      <c r="BN13" s="51" t="s">
        <v>2407</v>
      </c>
      <c r="BP13" s="85" t="str">
        <f t="shared" si="4"/>
        <v>PACKET NOVAS FAIXAS - 33227PLATINUM4501 a 5000</v>
      </c>
      <c r="BQ13" s="50" t="s">
        <v>33</v>
      </c>
      <c r="BR13" s="64" t="s">
        <v>97</v>
      </c>
      <c r="BS13" s="51" t="s">
        <v>2408</v>
      </c>
      <c r="BT13" s="51" t="s">
        <v>2409</v>
      </c>
      <c r="BU13" s="51" t="s">
        <v>2410</v>
      </c>
      <c r="BV13" s="51" t="s">
        <v>2411</v>
      </c>
      <c r="BW13" s="51" t="s">
        <v>2412</v>
      </c>
      <c r="BX13" s="51" t="s">
        <v>2413</v>
      </c>
      <c r="CX13" s="110" t="s">
        <v>1481</v>
      </c>
      <c r="CY13" s="111">
        <v>20.85</v>
      </c>
    </row>
    <row r="14" spans="1:112" s="92" customFormat="1" x14ac:dyDescent="0.25">
      <c r="A14" s="117" t="s">
        <v>55</v>
      </c>
      <c r="B14" s="47"/>
      <c r="C14" s="47"/>
      <c r="D14" s="85" t="str">
        <f t="shared" si="0"/>
        <v>EXPORTA FÁCIL EXPRESSO - 45110 Peso (g)</v>
      </c>
      <c r="E14" s="43"/>
      <c r="F14" s="43" t="s">
        <v>12</v>
      </c>
      <c r="G14" s="51" t="s">
        <v>13</v>
      </c>
      <c r="H14" s="51" t="s">
        <v>14</v>
      </c>
      <c r="I14" s="51" t="s">
        <v>15</v>
      </c>
      <c r="J14" s="51" t="s">
        <v>16</v>
      </c>
      <c r="K14" s="51" t="s">
        <v>17</v>
      </c>
      <c r="L14" s="51" t="s">
        <v>18</v>
      </c>
      <c r="M14" s="51" t="s">
        <v>19</v>
      </c>
      <c r="N14" s="52"/>
      <c r="O14" s="87" t="s">
        <v>11</v>
      </c>
      <c r="P14" s="43" t="s">
        <v>1186</v>
      </c>
      <c r="Q14" s="43" t="s">
        <v>12</v>
      </c>
      <c r="R14" s="51" t="s">
        <v>13</v>
      </c>
      <c r="S14" s="51" t="s">
        <v>14</v>
      </c>
      <c r="T14" s="51" t="s">
        <v>15</v>
      </c>
      <c r="U14" s="51" t="s">
        <v>16</v>
      </c>
      <c r="V14" s="51" t="s">
        <v>17</v>
      </c>
      <c r="W14" s="51" t="s">
        <v>18</v>
      </c>
      <c r="X14" s="51" t="s">
        <v>19</v>
      </c>
      <c r="Y14" s="47"/>
      <c r="Z14" s="85" t="str">
        <f t="shared" si="7"/>
        <v>EXPORTA FÁCIL ECONÔMICO - 45209DIAMANTE START 2501 a 1000</v>
      </c>
      <c r="AA14" s="50" t="s">
        <v>1233</v>
      </c>
      <c r="AB14" s="50" t="s">
        <v>28</v>
      </c>
      <c r="AC14" s="51" t="s">
        <v>2030</v>
      </c>
      <c r="AD14" s="51" t="s">
        <v>2031</v>
      </c>
      <c r="AE14" s="51" t="s">
        <v>2032</v>
      </c>
      <c r="AF14" s="51" t="s">
        <v>2033</v>
      </c>
      <c r="AG14" s="51" t="s">
        <v>2034</v>
      </c>
      <c r="AH14" s="51" t="s">
        <v>2035</v>
      </c>
      <c r="AI14" s="51" t="s">
        <v>2036</v>
      </c>
      <c r="AJ14" s="47"/>
      <c r="AK14" s="85" t="str">
        <f t="shared" si="9"/>
        <v>DOCUMENTO INTERNACIONAL EXPRESSO - 45012 Peso (g)</v>
      </c>
      <c r="AL14" s="43"/>
      <c r="AM14" s="43" t="s">
        <v>12</v>
      </c>
      <c r="AN14" s="49" t="s">
        <v>13</v>
      </c>
      <c r="AO14" s="49" t="s">
        <v>14</v>
      </c>
      <c r="AP14" s="49" t="s">
        <v>15</v>
      </c>
      <c r="AQ14" s="49" t="s">
        <v>16</v>
      </c>
      <c r="AR14" s="49" t="s">
        <v>17</v>
      </c>
      <c r="AS14" s="49" t="s">
        <v>18</v>
      </c>
      <c r="AT14" s="49" t="s">
        <v>19</v>
      </c>
      <c r="AU14" s="47"/>
      <c r="AV14" s="85" t="str">
        <f t="shared" si="2"/>
        <v>PACKET EXPRESS - 33170PLATINUM1/2 Kg Adicional</v>
      </c>
      <c r="AW14" s="50" t="s">
        <v>33</v>
      </c>
      <c r="AX14" s="51" t="s">
        <v>54</v>
      </c>
      <c r="AY14" s="51" t="s">
        <v>2414</v>
      </c>
      <c r="AZ14" s="51" t="s">
        <v>2415</v>
      </c>
      <c r="BA14" s="51" t="s">
        <v>2416</v>
      </c>
      <c r="BB14" s="51" t="s">
        <v>2417</v>
      </c>
      <c r="BC14" s="51" t="s">
        <v>2418</v>
      </c>
      <c r="BD14" s="51" t="s">
        <v>2419</v>
      </c>
      <c r="BF14" s="87" t="s">
        <v>11</v>
      </c>
      <c r="BG14" s="43" t="s">
        <v>1186</v>
      </c>
      <c r="BH14" s="43" t="s">
        <v>12</v>
      </c>
      <c r="BI14" s="49" t="s">
        <v>13</v>
      </c>
      <c r="BJ14" s="49" t="s">
        <v>14</v>
      </c>
      <c r="BK14" s="49" t="s">
        <v>15</v>
      </c>
      <c r="BL14" s="49" t="s">
        <v>16</v>
      </c>
      <c r="BM14" s="49" t="s">
        <v>17</v>
      </c>
      <c r="BN14" s="49" t="s">
        <v>18</v>
      </c>
      <c r="BO14" s="47"/>
      <c r="BP14" s="85" t="str">
        <f t="shared" si="4"/>
        <v>PACKET NOVAS FAIXAS - 33227PLATINUM1/2 Kg Adicional (A)</v>
      </c>
      <c r="BQ14" s="50" t="s">
        <v>33</v>
      </c>
      <c r="BR14" s="64" t="s">
        <v>2420</v>
      </c>
      <c r="BS14" s="51" t="s">
        <v>2421</v>
      </c>
      <c r="BT14" s="51" t="s">
        <v>2422</v>
      </c>
      <c r="BU14" s="51" t="s">
        <v>2423</v>
      </c>
      <c r="BV14" s="51" t="s">
        <v>2424</v>
      </c>
      <c r="BW14" s="51" t="s">
        <v>2402</v>
      </c>
      <c r="BX14" s="51" t="s">
        <v>1621</v>
      </c>
      <c r="BY14" s="47"/>
      <c r="BZ14" s="89"/>
      <c r="CH14" s="47"/>
      <c r="CI14" s="89"/>
      <c r="CJ14" s="89"/>
      <c r="CK14" s="89"/>
      <c r="CL14" s="89"/>
      <c r="CM14" s="94"/>
      <c r="CN14" s="94"/>
      <c r="CO14" s="94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C14" s="89"/>
      <c r="DD14" s="89"/>
      <c r="DE14" s="89"/>
      <c r="DF14" s="89"/>
      <c r="DG14" s="89"/>
      <c r="DH14" s="89"/>
    </row>
    <row r="15" spans="1:112" x14ac:dyDescent="0.25">
      <c r="A15" s="117" t="s">
        <v>56</v>
      </c>
      <c r="D15" s="85" t="str">
        <f t="shared" si="0"/>
        <v>EXPORTA FÁCIL EXPRESSO - 45110DIAMANTE START 10 a 500</v>
      </c>
      <c r="E15" s="50" t="s">
        <v>1189</v>
      </c>
      <c r="F15" s="50" t="s">
        <v>22</v>
      </c>
      <c r="G15" s="147" t="s">
        <v>1961</v>
      </c>
      <c r="H15" s="147" t="s">
        <v>1962</v>
      </c>
      <c r="I15" s="147" t="s">
        <v>1963</v>
      </c>
      <c r="J15" s="147" t="s">
        <v>1964</v>
      </c>
      <c r="K15" s="147" t="s">
        <v>1965</v>
      </c>
      <c r="L15" s="147" t="s">
        <v>1966</v>
      </c>
      <c r="M15" s="147" t="s">
        <v>1967</v>
      </c>
      <c r="O15" s="85" t="str">
        <f>'[1]EXP FÁCIL STANDARD'!$A$1&amp;P15&amp;Q15</f>
        <v>EXPORTA FÁCIL STANDARD - 45128DIAMANTE START 10 a 500</v>
      </c>
      <c r="P15" s="50" t="s">
        <v>1189</v>
      </c>
      <c r="Q15" s="50" t="s">
        <v>22</v>
      </c>
      <c r="R15" s="146" t="s">
        <v>1968</v>
      </c>
      <c r="S15" s="146" t="s">
        <v>1969</v>
      </c>
      <c r="T15" s="146" t="s">
        <v>1970</v>
      </c>
      <c r="U15" s="146" t="s">
        <v>1971</v>
      </c>
      <c r="V15" s="146" t="s">
        <v>1972</v>
      </c>
      <c r="W15" s="146" t="s">
        <v>1973</v>
      </c>
      <c r="X15" s="146" t="s">
        <v>1974</v>
      </c>
      <c r="Z15" s="85" t="str">
        <f t="shared" si="7"/>
        <v>EXPORTA FÁCIL ECONÔMICO - 45209DIAMANTE START 21001 a 1.500</v>
      </c>
      <c r="AA15" s="50" t="s">
        <v>1233</v>
      </c>
      <c r="AB15" s="50" t="s">
        <v>34</v>
      </c>
      <c r="AC15" s="51" t="s">
        <v>2085</v>
      </c>
      <c r="AD15" s="51" t="s">
        <v>2086</v>
      </c>
      <c r="AE15" s="51" t="s">
        <v>2087</v>
      </c>
      <c r="AF15" s="51" t="s">
        <v>2088</v>
      </c>
      <c r="AG15" s="51" t="s">
        <v>2089</v>
      </c>
      <c r="AH15" s="51" t="s">
        <v>1414</v>
      </c>
      <c r="AI15" s="51" t="s">
        <v>2090</v>
      </c>
      <c r="AK15" s="85" t="str">
        <f t="shared" si="9"/>
        <v>DOCUMENTO INTERNACIONAL EXPRESSO - 45012DIAMANTE START 20 a 250</v>
      </c>
      <c r="AL15" s="50" t="s">
        <v>1233</v>
      </c>
      <c r="AM15" s="50" t="s">
        <v>23</v>
      </c>
      <c r="AN15" s="148" t="s">
        <v>1982</v>
      </c>
      <c r="AO15" s="148" t="s">
        <v>1983</v>
      </c>
      <c r="AP15" s="148" t="s">
        <v>1403</v>
      </c>
      <c r="AQ15" s="148" t="s">
        <v>1984</v>
      </c>
      <c r="AR15" s="148" t="s">
        <v>1985</v>
      </c>
      <c r="AS15" s="148" t="s">
        <v>1986</v>
      </c>
      <c r="AT15" s="148" t="s">
        <v>1987</v>
      </c>
      <c r="AV15" s="87" t="s">
        <v>11</v>
      </c>
      <c r="AW15" s="43" t="s">
        <v>1186</v>
      </c>
      <c r="AX15" s="43" t="s">
        <v>12</v>
      </c>
      <c r="AY15" s="49" t="s">
        <v>13</v>
      </c>
      <c r="AZ15" s="49" t="s">
        <v>14</v>
      </c>
      <c r="BA15" s="49" t="s">
        <v>15</v>
      </c>
      <c r="BB15" s="49" t="s">
        <v>16</v>
      </c>
      <c r="BC15" s="49" t="s">
        <v>17</v>
      </c>
      <c r="BD15" s="49" t="s">
        <v>18</v>
      </c>
      <c r="BF15" s="85" t="str">
        <f t="shared" ref="BF15:BF37" si="10">$BF$1&amp;BG15&amp;BH15</f>
        <v>PACKET STANDARD  - 33162DIAMANTE START 10 a 500</v>
      </c>
      <c r="BG15" s="50" t="s">
        <v>1189</v>
      </c>
      <c r="BH15" s="50" t="s">
        <v>22</v>
      </c>
      <c r="BI15" s="64" t="s">
        <v>2425</v>
      </c>
      <c r="BJ15" s="64" t="s">
        <v>2426</v>
      </c>
      <c r="BK15" s="64" t="s">
        <v>2427</v>
      </c>
      <c r="BL15" s="64" t="s">
        <v>1947</v>
      </c>
      <c r="BM15" s="64" t="s">
        <v>2428</v>
      </c>
      <c r="BN15" s="64" t="s">
        <v>2429</v>
      </c>
      <c r="BP15" s="87" t="s">
        <v>11</v>
      </c>
      <c r="BQ15" s="43" t="s">
        <v>1186</v>
      </c>
      <c r="BR15" s="43" t="s">
        <v>12</v>
      </c>
      <c r="BS15" s="49" t="s">
        <v>13</v>
      </c>
      <c r="BT15" s="49" t="s">
        <v>14</v>
      </c>
      <c r="BU15" s="49" t="s">
        <v>15</v>
      </c>
      <c r="BV15" s="49" t="s">
        <v>16</v>
      </c>
      <c r="BW15" s="49" t="s">
        <v>17</v>
      </c>
      <c r="BX15" s="49" t="s">
        <v>18</v>
      </c>
      <c r="CQ15" s="92"/>
      <c r="CR15" s="92"/>
      <c r="CS15" s="92"/>
      <c r="CT15" s="92"/>
      <c r="CU15" s="92"/>
      <c r="CV15" s="92"/>
    </row>
    <row r="16" spans="1:112" x14ac:dyDescent="0.25">
      <c r="A16" s="117" t="s">
        <v>57</v>
      </c>
      <c r="D16" s="85" t="str">
        <f t="shared" si="0"/>
        <v>EXPORTA FÁCIL EXPRESSO - 45110DIAMANTE START 1501 a 1000</v>
      </c>
      <c r="E16" s="50" t="s">
        <v>1189</v>
      </c>
      <c r="F16" s="50" t="s">
        <v>28</v>
      </c>
      <c r="G16" s="147" t="s">
        <v>2016</v>
      </c>
      <c r="H16" s="147" t="s">
        <v>2017</v>
      </c>
      <c r="I16" s="147" t="s">
        <v>2018</v>
      </c>
      <c r="J16" s="147" t="s">
        <v>2019</v>
      </c>
      <c r="K16" s="147" t="s">
        <v>2020</v>
      </c>
      <c r="L16" s="147" t="s">
        <v>2021</v>
      </c>
      <c r="M16" s="147" t="s">
        <v>2022</v>
      </c>
      <c r="O16" s="85" t="str">
        <f>'[1]EXP FÁCIL STANDARD'!$A$1&amp;P16&amp;Q16</f>
        <v>EXPORTA FÁCIL STANDARD - 45128DIAMANTE START 1501 a 1000</v>
      </c>
      <c r="P16" s="50" t="s">
        <v>1189</v>
      </c>
      <c r="Q16" s="50" t="s">
        <v>28</v>
      </c>
      <c r="R16" s="146" t="s">
        <v>2023</v>
      </c>
      <c r="S16" s="146" t="s">
        <v>2024</v>
      </c>
      <c r="T16" s="146" t="s">
        <v>2025</v>
      </c>
      <c r="U16" s="146" t="s">
        <v>2026</v>
      </c>
      <c r="V16" s="146" t="s">
        <v>2027</v>
      </c>
      <c r="W16" s="146" t="s">
        <v>2028</v>
      </c>
      <c r="X16" s="146" t="s">
        <v>2029</v>
      </c>
      <c r="Z16" s="85" t="str">
        <f t="shared" si="7"/>
        <v>EXPORTA FÁCIL ECONÔMICO - 45209DIAMANTE START 21.501 a 2.000</v>
      </c>
      <c r="AA16" s="50" t="s">
        <v>1233</v>
      </c>
      <c r="AB16" s="50" t="s">
        <v>38</v>
      </c>
      <c r="AC16" s="51" t="s">
        <v>2132</v>
      </c>
      <c r="AD16" s="51" t="s">
        <v>2133</v>
      </c>
      <c r="AE16" s="51" t="s">
        <v>2134</v>
      </c>
      <c r="AF16" s="51" t="s">
        <v>2135</v>
      </c>
      <c r="AG16" s="51" t="s">
        <v>2136</v>
      </c>
      <c r="AH16" s="51" t="s">
        <v>2137</v>
      </c>
      <c r="AI16" s="51" t="s">
        <v>2138</v>
      </c>
      <c r="AK16" s="85" t="str">
        <f t="shared" si="9"/>
        <v>DOCUMENTO INTERNACIONAL EXPRESSO - 45012DIAMANTE START 2251 a 500</v>
      </c>
      <c r="AL16" s="50" t="s">
        <v>1233</v>
      </c>
      <c r="AM16" s="50" t="s">
        <v>29</v>
      </c>
      <c r="AN16" s="148" t="s">
        <v>2037</v>
      </c>
      <c r="AO16" s="148" t="s">
        <v>2038</v>
      </c>
      <c r="AP16" s="148" t="s">
        <v>2039</v>
      </c>
      <c r="AQ16" s="148" t="s">
        <v>2040</v>
      </c>
      <c r="AR16" s="148" t="s">
        <v>2041</v>
      </c>
      <c r="AS16" s="148" t="s">
        <v>2042</v>
      </c>
      <c r="AT16" s="148" t="s">
        <v>2043</v>
      </c>
      <c r="AV16" s="85" t="str">
        <f t="shared" ref="AV16:AV26" si="11">$AV$1&amp;AW16&amp;AX16</f>
        <v>PACKET EXPRESS - 33170DIAMANTE START 10 a 300</v>
      </c>
      <c r="AW16" s="50" t="s">
        <v>1189</v>
      </c>
      <c r="AX16" s="51" t="s">
        <v>24</v>
      </c>
      <c r="AY16" s="51" t="s">
        <v>2430</v>
      </c>
      <c r="AZ16" s="51" t="s">
        <v>2431</v>
      </c>
      <c r="BA16" s="51" t="s">
        <v>2432</v>
      </c>
      <c r="BB16" s="51" t="s">
        <v>2433</v>
      </c>
      <c r="BC16" s="51" t="s">
        <v>2434</v>
      </c>
      <c r="BD16" s="51" t="s">
        <v>2435</v>
      </c>
      <c r="BF16" s="85" t="str">
        <f t="shared" si="10"/>
        <v>PACKET STANDARD  - 33162DIAMANTE START 1501 a 1000</v>
      </c>
      <c r="BG16" s="50" t="s">
        <v>1189</v>
      </c>
      <c r="BH16" s="50" t="s">
        <v>28</v>
      </c>
      <c r="BI16" s="64" t="s">
        <v>2436</v>
      </c>
      <c r="BJ16" s="64" t="s">
        <v>2437</v>
      </c>
      <c r="BK16" s="64" t="s">
        <v>2438</v>
      </c>
      <c r="BL16" s="64" t="s">
        <v>2439</v>
      </c>
      <c r="BM16" s="64" t="s">
        <v>2440</v>
      </c>
      <c r="BN16" s="64" t="s">
        <v>2441</v>
      </c>
      <c r="BP16" s="85" t="str">
        <f t="shared" ref="BP16:BP53" si="12">$BP$1&amp;BQ16&amp;BR16</f>
        <v>PACKET NOVAS FAIXAS - 33227DIAMANTE START 1  0 a 200</v>
      </c>
      <c r="BQ16" s="50" t="s">
        <v>1189</v>
      </c>
      <c r="BR16" s="64" t="s">
        <v>2000</v>
      </c>
      <c r="BS16" s="51" t="s">
        <v>2116</v>
      </c>
      <c r="BT16" s="51" t="s">
        <v>2442</v>
      </c>
      <c r="BU16" s="51" t="s">
        <v>2443</v>
      </c>
      <c r="BV16" s="51" t="s">
        <v>2444</v>
      </c>
      <c r="BW16" s="51" t="s">
        <v>2445</v>
      </c>
      <c r="BX16" s="51" t="s">
        <v>2446</v>
      </c>
      <c r="CK16" s="92"/>
      <c r="CM16" s="93"/>
      <c r="CN16" s="93"/>
      <c r="CO16" s="93"/>
    </row>
    <row r="17" spans="1:112" x14ac:dyDescent="0.25">
      <c r="A17" s="117" t="s">
        <v>58</v>
      </c>
      <c r="D17" s="85" t="str">
        <f t="shared" si="0"/>
        <v>EXPORTA FÁCIL EXPRESSO - 45110DIAMANTE START 11001 a 1.500</v>
      </c>
      <c r="E17" s="50" t="s">
        <v>1189</v>
      </c>
      <c r="F17" s="50" t="s">
        <v>34</v>
      </c>
      <c r="G17" s="147" t="s">
        <v>2071</v>
      </c>
      <c r="H17" s="147" t="s">
        <v>2072</v>
      </c>
      <c r="I17" s="147" t="s">
        <v>2073</v>
      </c>
      <c r="J17" s="147" t="s">
        <v>2074</v>
      </c>
      <c r="K17" s="147" t="s">
        <v>2075</v>
      </c>
      <c r="L17" s="147" t="s">
        <v>2076</v>
      </c>
      <c r="M17" s="147" t="s">
        <v>2077</v>
      </c>
      <c r="O17" s="85" t="str">
        <f>'[1]EXP FÁCIL STANDARD'!$A$1&amp;P17&amp;Q17</f>
        <v>EXPORTA FÁCIL STANDARD - 45128DIAMANTE START 11001 a 1.500</v>
      </c>
      <c r="P17" s="50" t="s">
        <v>1189</v>
      </c>
      <c r="Q17" s="50" t="s">
        <v>34</v>
      </c>
      <c r="R17" s="146" t="s">
        <v>2078</v>
      </c>
      <c r="S17" s="146" t="s">
        <v>2079</v>
      </c>
      <c r="T17" s="146" t="s">
        <v>2080</v>
      </c>
      <c r="U17" s="146" t="s">
        <v>2081</v>
      </c>
      <c r="V17" s="146" t="s">
        <v>2082</v>
      </c>
      <c r="W17" s="146" t="s">
        <v>2083</v>
      </c>
      <c r="X17" s="146" t="s">
        <v>2084</v>
      </c>
      <c r="Z17" s="85" t="str">
        <f t="shared" si="6"/>
        <v>EXPORTA FÁCIL ECONÔMICO - 45209 Peso (g)</v>
      </c>
      <c r="AA17" s="43"/>
      <c r="AB17" s="43" t="s">
        <v>12</v>
      </c>
      <c r="AC17" s="49" t="s">
        <v>13</v>
      </c>
      <c r="AD17" s="49" t="s">
        <v>14</v>
      </c>
      <c r="AE17" s="49" t="s">
        <v>15</v>
      </c>
      <c r="AF17" s="49" t="s">
        <v>16</v>
      </c>
      <c r="AG17" s="49" t="s">
        <v>17</v>
      </c>
      <c r="AH17" s="49" t="s">
        <v>18</v>
      </c>
      <c r="AI17" s="49" t="s">
        <v>19</v>
      </c>
      <c r="AK17" s="85" t="str">
        <f t="shared" si="9"/>
        <v>DOCUMENTO INTERNACIONAL EXPRESSO - 45012DIAMANTE START 2501 a 1.000</v>
      </c>
      <c r="AL17" s="50" t="s">
        <v>1233</v>
      </c>
      <c r="AM17" s="50" t="s">
        <v>35</v>
      </c>
      <c r="AN17" s="148" t="s">
        <v>2091</v>
      </c>
      <c r="AO17" s="148" t="s">
        <v>2092</v>
      </c>
      <c r="AP17" s="148" t="s">
        <v>2093</v>
      </c>
      <c r="AQ17" s="148" t="s">
        <v>2094</v>
      </c>
      <c r="AR17" s="148" t="s">
        <v>2095</v>
      </c>
      <c r="AS17" s="148" t="s">
        <v>2096</v>
      </c>
      <c r="AT17" s="148" t="s">
        <v>2097</v>
      </c>
      <c r="AV17" s="85" t="str">
        <f t="shared" si="11"/>
        <v>PACKET EXPRESS - 33170DIAMANTE START 1301 a 500</v>
      </c>
      <c r="AW17" s="50" t="s">
        <v>1189</v>
      </c>
      <c r="AX17" s="51" t="s">
        <v>30</v>
      </c>
      <c r="AY17" s="51" t="s">
        <v>2447</v>
      </c>
      <c r="AZ17" s="51" t="s">
        <v>2448</v>
      </c>
      <c r="BA17" s="51" t="s">
        <v>1716</v>
      </c>
      <c r="BB17" s="51" t="s">
        <v>2449</v>
      </c>
      <c r="BC17" s="51" t="s">
        <v>2450</v>
      </c>
      <c r="BD17" s="51" t="s">
        <v>2451</v>
      </c>
      <c r="BF17" s="85" t="str">
        <f t="shared" si="10"/>
        <v>PACKET STANDARD  - 33162DIAMANTE START 11001 a 1.500</v>
      </c>
      <c r="BG17" s="50" t="s">
        <v>1189</v>
      </c>
      <c r="BH17" s="50" t="s">
        <v>34</v>
      </c>
      <c r="BI17" s="64" t="s">
        <v>2452</v>
      </c>
      <c r="BJ17" s="64" t="s">
        <v>2453</v>
      </c>
      <c r="BK17" s="64" t="s">
        <v>2454</v>
      </c>
      <c r="BL17" s="64" t="s">
        <v>2455</v>
      </c>
      <c r="BM17" s="64" t="s">
        <v>2055</v>
      </c>
      <c r="BN17" s="64" t="s">
        <v>1746</v>
      </c>
      <c r="BP17" s="85" t="str">
        <f t="shared" si="12"/>
        <v>PACKET NOVAS FAIXAS - 33227DIAMANTE START 1201 a   500</v>
      </c>
      <c r="BQ17" s="50" t="s">
        <v>1189</v>
      </c>
      <c r="BR17" s="64" t="s">
        <v>2056</v>
      </c>
      <c r="BS17" s="51" t="s">
        <v>2456</v>
      </c>
      <c r="BT17" s="51" t="s">
        <v>2457</v>
      </c>
      <c r="BU17" s="51" t="s">
        <v>2458</v>
      </c>
      <c r="BV17" s="51" t="s">
        <v>2459</v>
      </c>
      <c r="BW17" s="51" t="s">
        <v>2460</v>
      </c>
      <c r="BX17" s="51" t="s">
        <v>2461</v>
      </c>
    </row>
    <row r="18" spans="1:112" x14ac:dyDescent="0.25">
      <c r="D18" s="85" t="str">
        <f t="shared" si="0"/>
        <v>EXPORTA FÁCIL EXPRESSO - 45110DIAMANTE START 11.501 a 2.000</v>
      </c>
      <c r="E18" s="50" t="s">
        <v>1189</v>
      </c>
      <c r="F18" s="50" t="s">
        <v>38</v>
      </c>
      <c r="G18" s="147" t="s">
        <v>2120</v>
      </c>
      <c r="H18" s="147" t="s">
        <v>1321</v>
      </c>
      <c r="I18" s="147" t="s">
        <v>2121</v>
      </c>
      <c r="J18" s="147" t="s">
        <v>2122</v>
      </c>
      <c r="K18" s="147" t="s">
        <v>2123</v>
      </c>
      <c r="L18" s="147" t="s">
        <v>2124</v>
      </c>
      <c r="M18" s="147" t="s">
        <v>2125</v>
      </c>
      <c r="O18" s="85" t="str">
        <f>'[1]EXP FÁCIL STANDARD'!$A$1&amp;P18&amp;Q18</f>
        <v>EXPORTA FÁCIL STANDARD - 45128DIAMANTE START 11.501 a 2.000</v>
      </c>
      <c r="P18" s="50" t="s">
        <v>1189</v>
      </c>
      <c r="Q18" s="50" t="s">
        <v>38</v>
      </c>
      <c r="R18" s="146" t="s">
        <v>2126</v>
      </c>
      <c r="S18" s="146" t="s">
        <v>1190</v>
      </c>
      <c r="T18" s="146" t="s">
        <v>2127</v>
      </c>
      <c r="U18" s="146" t="s">
        <v>2128</v>
      </c>
      <c r="V18" s="146" t="s">
        <v>2129</v>
      </c>
      <c r="W18" s="146" t="s">
        <v>2130</v>
      </c>
      <c r="X18" s="146" t="s">
        <v>2131</v>
      </c>
      <c r="Z18" s="85" t="str">
        <f t="shared" si="6"/>
        <v>EXPORTA FÁCIL ECONÔMICO - 45209DIAMANTE 10 a 500</v>
      </c>
      <c r="AA18" s="50" t="s">
        <v>37</v>
      </c>
      <c r="AB18" s="50" t="s">
        <v>22</v>
      </c>
      <c r="AC18" s="51" t="s">
        <v>1975</v>
      </c>
      <c r="AD18" s="51" t="s">
        <v>1976</v>
      </c>
      <c r="AE18" s="51" t="s">
        <v>1977</v>
      </c>
      <c r="AF18" s="51" t="s">
        <v>1978</v>
      </c>
      <c r="AG18" s="51" t="s">
        <v>1979</v>
      </c>
      <c r="AH18" s="51" t="s">
        <v>1980</v>
      </c>
      <c r="AI18" s="51" t="s">
        <v>1981</v>
      </c>
      <c r="AK18" s="85" t="str">
        <f t="shared" si="9"/>
        <v>DOCUMENTO INTERNACIONAL EXPRESSO - 45012DIAMANTE START 21.001 a 1.500</v>
      </c>
      <c r="AL18" s="50" t="s">
        <v>1233</v>
      </c>
      <c r="AM18" s="50" t="s">
        <v>39</v>
      </c>
      <c r="AN18" s="148" t="s">
        <v>2139</v>
      </c>
      <c r="AO18" s="148" t="s">
        <v>2140</v>
      </c>
      <c r="AP18" s="148" t="s">
        <v>2141</v>
      </c>
      <c r="AQ18" s="148" t="s">
        <v>2142</v>
      </c>
      <c r="AR18" s="148" t="s">
        <v>2143</v>
      </c>
      <c r="AS18" s="148" t="s">
        <v>2144</v>
      </c>
      <c r="AT18" s="148" t="s">
        <v>2145</v>
      </c>
      <c r="AV18" s="85" t="str">
        <f t="shared" si="11"/>
        <v>PACKET EXPRESS - 33170DIAMANTE START 1501 a 1000</v>
      </c>
      <c r="AW18" s="50" t="s">
        <v>1189</v>
      </c>
      <c r="AX18" s="51" t="s">
        <v>28</v>
      </c>
      <c r="AY18" s="51" t="s">
        <v>2462</v>
      </c>
      <c r="AZ18" s="51" t="s">
        <v>2463</v>
      </c>
      <c r="BA18" s="51" t="s">
        <v>2464</v>
      </c>
      <c r="BB18" s="51" t="s">
        <v>2465</v>
      </c>
      <c r="BC18" s="51" t="s">
        <v>2466</v>
      </c>
      <c r="BD18" s="51" t="s">
        <v>2467</v>
      </c>
      <c r="BF18" s="85" t="str">
        <f t="shared" si="10"/>
        <v>PACKET STANDARD  - 33162DIAMANTE START 11.501 a 2.000</v>
      </c>
      <c r="BG18" s="50" t="s">
        <v>1189</v>
      </c>
      <c r="BH18" s="50" t="s">
        <v>38</v>
      </c>
      <c r="BI18" s="64" t="s">
        <v>2112</v>
      </c>
      <c r="BJ18" s="64" t="s">
        <v>2468</v>
      </c>
      <c r="BK18" s="64" t="s">
        <v>2469</v>
      </c>
      <c r="BL18" s="64" t="s">
        <v>2470</v>
      </c>
      <c r="BM18" s="64" t="s">
        <v>2471</v>
      </c>
      <c r="BN18" s="64" t="s">
        <v>2472</v>
      </c>
      <c r="BP18" s="85" t="str">
        <f t="shared" si="12"/>
        <v>PACKET NOVAS FAIXAS - 33227DIAMANTE START 1501 a   1000</v>
      </c>
      <c r="BQ18" s="50" t="s">
        <v>1189</v>
      </c>
      <c r="BR18" s="64" t="s">
        <v>2109</v>
      </c>
      <c r="BS18" s="51" t="s">
        <v>2473</v>
      </c>
      <c r="BT18" s="51" t="s">
        <v>2474</v>
      </c>
      <c r="BU18" s="51" t="s">
        <v>2475</v>
      </c>
      <c r="BV18" s="51" t="s">
        <v>2476</v>
      </c>
      <c r="BW18" s="51" t="s">
        <v>2477</v>
      </c>
      <c r="BX18" s="51" t="s">
        <v>2478</v>
      </c>
    </row>
    <row r="19" spans="1:112" ht="15.75" x14ac:dyDescent="0.25">
      <c r="A19" s="60"/>
      <c r="D19" s="85" t="str">
        <f t="shared" si="0"/>
        <v>EXPORTA FÁCIL EXPRESSO - 45110DIAMANTE START 12.001 a 2.500</v>
      </c>
      <c r="E19" s="50" t="s">
        <v>1189</v>
      </c>
      <c r="F19" s="50" t="s">
        <v>42</v>
      </c>
      <c r="G19" s="147" t="s">
        <v>2170</v>
      </c>
      <c r="H19" s="147" t="s">
        <v>2171</v>
      </c>
      <c r="I19" s="147" t="s">
        <v>2172</v>
      </c>
      <c r="J19" s="147" t="s">
        <v>2173</v>
      </c>
      <c r="K19" s="147" t="s">
        <v>2174</v>
      </c>
      <c r="L19" s="147" t="s">
        <v>2175</v>
      </c>
      <c r="M19" s="147" t="s">
        <v>2176</v>
      </c>
      <c r="O19" s="85" t="str">
        <f>'[1]EXP FÁCIL STANDARD'!$A$1&amp;P19&amp;Q19</f>
        <v>EXPORTA FÁCIL STANDARD - 45128DIAMANTE START 12.001 a 2.500</v>
      </c>
      <c r="P19" s="50" t="s">
        <v>1189</v>
      </c>
      <c r="Q19" s="50" t="s">
        <v>42</v>
      </c>
      <c r="R19" s="146" t="s">
        <v>2177</v>
      </c>
      <c r="S19" s="146" t="s">
        <v>2178</v>
      </c>
      <c r="T19" s="146" t="s">
        <v>2179</v>
      </c>
      <c r="U19" s="146" t="s">
        <v>2180</v>
      </c>
      <c r="V19" s="146" t="s">
        <v>2181</v>
      </c>
      <c r="W19" s="146" t="s">
        <v>1896</v>
      </c>
      <c r="X19" s="146" t="s">
        <v>2182</v>
      </c>
      <c r="Z19" s="85" t="str">
        <f t="shared" si="6"/>
        <v>EXPORTA FÁCIL ECONÔMICO - 45209DIAMANTE 1501 a 1000</v>
      </c>
      <c r="AA19" s="50" t="s">
        <v>37</v>
      </c>
      <c r="AB19" s="50" t="s">
        <v>28</v>
      </c>
      <c r="AC19" s="51" t="s">
        <v>2030</v>
      </c>
      <c r="AD19" s="51" t="s">
        <v>2031</v>
      </c>
      <c r="AE19" s="51" t="s">
        <v>2032</v>
      </c>
      <c r="AF19" s="51" t="s">
        <v>2033</v>
      </c>
      <c r="AG19" s="51" t="s">
        <v>2034</v>
      </c>
      <c r="AH19" s="51" t="s">
        <v>2035</v>
      </c>
      <c r="AI19" s="51" t="s">
        <v>2036</v>
      </c>
      <c r="AK19" s="85" t="str">
        <f t="shared" si="9"/>
        <v>DOCUMENTO INTERNACIONAL EXPRESSO - 45012DIAMANTE START 21.501 a 2.000</v>
      </c>
      <c r="AL19" s="50" t="s">
        <v>1233</v>
      </c>
      <c r="AM19" s="50" t="s">
        <v>38</v>
      </c>
      <c r="AN19" s="148" t="s">
        <v>2183</v>
      </c>
      <c r="AO19" s="148" t="s">
        <v>2184</v>
      </c>
      <c r="AP19" s="148" t="s">
        <v>1455</v>
      </c>
      <c r="AQ19" s="148" t="s">
        <v>2185</v>
      </c>
      <c r="AR19" s="148" t="s">
        <v>2186</v>
      </c>
      <c r="AS19" s="148" t="s">
        <v>2187</v>
      </c>
      <c r="AT19" s="148" t="s">
        <v>2188</v>
      </c>
      <c r="AV19" s="85" t="str">
        <f t="shared" si="11"/>
        <v>PACKET EXPRESS - 33170DIAMANTE START 11001 a 1.500</v>
      </c>
      <c r="AW19" s="50" t="s">
        <v>1189</v>
      </c>
      <c r="AX19" s="51" t="s">
        <v>34</v>
      </c>
      <c r="AY19" s="51" t="s">
        <v>2479</v>
      </c>
      <c r="AZ19" s="51" t="s">
        <v>2480</v>
      </c>
      <c r="BA19" s="51" t="s">
        <v>2481</v>
      </c>
      <c r="BB19" s="51" t="s">
        <v>2482</v>
      </c>
      <c r="BC19" s="51" t="s">
        <v>2483</v>
      </c>
      <c r="BD19" s="51" t="s">
        <v>2484</v>
      </c>
      <c r="BF19" s="85" t="str">
        <f t="shared" si="10"/>
        <v>PACKET STANDARD  - 33162DIAMANTE START 12.001 a 2.500</v>
      </c>
      <c r="BG19" s="50" t="s">
        <v>1189</v>
      </c>
      <c r="BH19" s="50" t="s">
        <v>42</v>
      </c>
      <c r="BI19" s="64" t="s">
        <v>2485</v>
      </c>
      <c r="BJ19" s="64" t="s">
        <v>2481</v>
      </c>
      <c r="BK19" s="64" t="s">
        <v>2486</v>
      </c>
      <c r="BL19" s="64" t="s">
        <v>2487</v>
      </c>
      <c r="BM19" s="64" t="s">
        <v>2488</v>
      </c>
      <c r="BN19" s="64" t="s">
        <v>1647</v>
      </c>
      <c r="BP19" s="85" t="str">
        <f t="shared" si="12"/>
        <v>PACKET NOVAS FAIXAS - 33227DIAMANTE START 11001 a   1500</v>
      </c>
      <c r="BQ19" s="50" t="s">
        <v>1189</v>
      </c>
      <c r="BR19" s="64" t="s">
        <v>2157</v>
      </c>
      <c r="BS19" s="51" t="s">
        <v>2489</v>
      </c>
      <c r="BT19" s="51" t="s">
        <v>2490</v>
      </c>
      <c r="BU19" s="51" t="s">
        <v>1583</v>
      </c>
      <c r="BV19" s="51" t="s">
        <v>2491</v>
      </c>
      <c r="BW19" s="51" t="s">
        <v>2492</v>
      </c>
      <c r="BX19" s="51" t="s">
        <v>2493</v>
      </c>
    </row>
    <row r="20" spans="1:112" x14ac:dyDescent="0.25">
      <c r="D20" s="85" t="str">
        <f t="shared" si="0"/>
        <v>EXPORTA FÁCIL EXPRESSO - 45110DIAMANTE START 12.501 a 3.000</v>
      </c>
      <c r="E20" s="50" t="s">
        <v>1189</v>
      </c>
      <c r="F20" s="50" t="s">
        <v>44</v>
      </c>
      <c r="G20" s="147" t="s">
        <v>2212</v>
      </c>
      <c r="H20" s="147" t="s">
        <v>2213</v>
      </c>
      <c r="I20" s="147" t="s">
        <v>2214</v>
      </c>
      <c r="J20" s="147" t="s">
        <v>2215</v>
      </c>
      <c r="K20" s="147" t="s">
        <v>2216</v>
      </c>
      <c r="L20" s="147" t="s">
        <v>2217</v>
      </c>
      <c r="M20" s="147" t="s">
        <v>2218</v>
      </c>
      <c r="O20" s="85" t="str">
        <f>'[1]EXP FÁCIL STANDARD'!$A$1&amp;P20&amp;Q20</f>
        <v>EXPORTA FÁCIL STANDARD - 45128DIAMANTE START 12.501 a 3.000</v>
      </c>
      <c r="P20" s="50" t="s">
        <v>1189</v>
      </c>
      <c r="Q20" s="50" t="s">
        <v>44</v>
      </c>
      <c r="R20" s="146" t="s">
        <v>2219</v>
      </c>
      <c r="S20" s="146" t="s">
        <v>2220</v>
      </c>
      <c r="T20" s="146" t="s">
        <v>2221</v>
      </c>
      <c r="U20" s="146" t="s">
        <v>2222</v>
      </c>
      <c r="V20" s="146" t="s">
        <v>2223</v>
      </c>
      <c r="W20" s="146" t="s">
        <v>2224</v>
      </c>
      <c r="X20" s="146" t="s">
        <v>2225</v>
      </c>
      <c r="Z20" s="85" t="str">
        <f t="shared" si="6"/>
        <v>EXPORTA FÁCIL ECONÔMICO - 45209DIAMANTE 11001 a 1.500</v>
      </c>
      <c r="AA20" s="50" t="s">
        <v>37</v>
      </c>
      <c r="AB20" s="50" t="s">
        <v>34</v>
      </c>
      <c r="AC20" s="51" t="s">
        <v>2085</v>
      </c>
      <c r="AD20" s="51" t="s">
        <v>2086</v>
      </c>
      <c r="AE20" s="51" t="s">
        <v>2087</v>
      </c>
      <c r="AF20" s="51" t="s">
        <v>2088</v>
      </c>
      <c r="AG20" s="51" t="s">
        <v>2089</v>
      </c>
      <c r="AH20" s="51" t="s">
        <v>1414</v>
      </c>
      <c r="AI20" s="51" t="s">
        <v>2090</v>
      </c>
      <c r="AK20" s="85" t="str">
        <f t="shared" si="8"/>
        <v>DOCUMENTO INTERNACIONAL EXPRESSO - 45012 Peso (g)</v>
      </c>
      <c r="AL20" s="43"/>
      <c r="AM20" s="43" t="s">
        <v>12</v>
      </c>
      <c r="AN20" s="49" t="s">
        <v>13</v>
      </c>
      <c r="AO20" s="49" t="s">
        <v>14</v>
      </c>
      <c r="AP20" s="49" t="s">
        <v>15</v>
      </c>
      <c r="AQ20" s="49" t="s">
        <v>16</v>
      </c>
      <c r="AR20" s="49" t="s">
        <v>17</v>
      </c>
      <c r="AS20" s="49" t="s">
        <v>18</v>
      </c>
      <c r="AT20" s="49" t="s">
        <v>19</v>
      </c>
      <c r="AV20" s="85" t="str">
        <f t="shared" si="11"/>
        <v>PACKET EXPRESS - 33170DIAMANTE START 11.501 a 2.000</v>
      </c>
      <c r="AW20" s="50" t="s">
        <v>1189</v>
      </c>
      <c r="AX20" s="51" t="s">
        <v>38</v>
      </c>
      <c r="AY20" s="51" t="s">
        <v>2146</v>
      </c>
      <c r="AZ20" s="51" t="s">
        <v>2147</v>
      </c>
      <c r="BA20" s="51" t="s">
        <v>2148</v>
      </c>
      <c r="BB20" s="51" t="s">
        <v>2494</v>
      </c>
      <c r="BC20" s="51" t="s">
        <v>2495</v>
      </c>
      <c r="BD20" s="51" t="s">
        <v>2151</v>
      </c>
      <c r="BF20" s="85" t="str">
        <f t="shared" si="10"/>
        <v>PACKET STANDARD  - 33162DIAMANTE START 12.501 a 3.000</v>
      </c>
      <c r="BG20" s="50" t="s">
        <v>1189</v>
      </c>
      <c r="BH20" s="50" t="s">
        <v>44</v>
      </c>
      <c r="BI20" s="64" t="s">
        <v>2496</v>
      </c>
      <c r="BJ20" s="64" t="s">
        <v>2310</v>
      </c>
      <c r="BK20" s="64" t="s">
        <v>2497</v>
      </c>
      <c r="BL20" s="64" t="s">
        <v>2498</v>
      </c>
      <c r="BM20" s="64" t="s">
        <v>2499</v>
      </c>
      <c r="BN20" s="64" t="s">
        <v>2500</v>
      </c>
      <c r="BP20" s="85" t="str">
        <f t="shared" si="12"/>
        <v>PACKET NOVAS FAIXAS - 33227DIAMANTE START 11501 a   2000</v>
      </c>
      <c r="BQ20" s="50" t="s">
        <v>1189</v>
      </c>
      <c r="BR20" s="64" t="s">
        <v>2200</v>
      </c>
      <c r="BS20" s="51" t="s">
        <v>2501</v>
      </c>
      <c r="BT20" s="51" t="s">
        <v>2502</v>
      </c>
      <c r="BU20" s="51" t="s">
        <v>2503</v>
      </c>
      <c r="BV20" s="51" t="s">
        <v>2098</v>
      </c>
      <c r="BW20" s="51" t="s">
        <v>2504</v>
      </c>
      <c r="BX20" s="51" t="s">
        <v>2437</v>
      </c>
    </row>
    <row r="21" spans="1:112" x14ac:dyDescent="0.25">
      <c r="A21" s="118" t="s">
        <v>2505</v>
      </c>
      <c r="B21" s="119"/>
      <c r="D21" s="85" t="str">
        <f t="shared" si="0"/>
        <v>EXPORTA FÁCIL EXPRESSO - 45110DIAMANTE START 13.001 a 3.500</v>
      </c>
      <c r="E21" s="50" t="s">
        <v>1189</v>
      </c>
      <c r="F21" s="50" t="s">
        <v>46</v>
      </c>
      <c r="G21" s="147" t="s">
        <v>2248</v>
      </c>
      <c r="H21" s="147" t="s">
        <v>2249</v>
      </c>
      <c r="I21" s="147" t="s">
        <v>2250</v>
      </c>
      <c r="J21" s="147" t="s">
        <v>2251</v>
      </c>
      <c r="K21" s="147" t="s">
        <v>2252</v>
      </c>
      <c r="L21" s="147" t="s">
        <v>2253</v>
      </c>
      <c r="M21" s="147" t="s">
        <v>2254</v>
      </c>
      <c r="O21" s="85" t="str">
        <f>'[1]EXP FÁCIL STANDARD'!$A$1&amp;P21&amp;Q21</f>
        <v>EXPORTA FÁCIL STANDARD - 45128DIAMANTE START 13.001 a 3.500</v>
      </c>
      <c r="P21" s="50" t="s">
        <v>1189</v>
      </c>
      <c r="Q21" s="50" t="s">
        <v>46</v>
      </c>
      <c r="R21" s="146" t="s">
        <v>2255</v>
      </c>
      <c r="S21" s="146" t="s">
        <v>2256</v>
      </c>
      <c r="T21" s="146" t="s">
        <v>2257</v>
      </c>
      <c r="U21" s="146" t="s">
        <v>2258</v>
      </c>
      <c r="V21" s="146" t="s">
        <v>2259</v>
      </c>
      <c r="W21" s="146" t="s">
        <v>2260</v>
      </c>
      <c r="X21" s="146" t="s">
        <v>2261</v>
      </c>
      <c r="Z21" s="85" t="str">
        <f t="shared" si="6"/>
        <v>EXPORTA FÁCIL ECONÔMICO - 45209DIAMANTE 11.501 a 2.000</v>
      </c>
      <c r="AA21" s="50" t="s">
        <v>37</v>
      </c>
      <c r="AB21" s="50" t="s">
        <v>38</v>
      </c>
      <c r="AC21" s="51" t="s">
        <v>2132</v>
      </c>
      <c r="AD21" s="51" t="s">
        <v>2133</v>
      </c>
      <c r="AE21" s="51" t="s">
        <v>2134</v>
      </c>
      <c r="AF21" s="51" t="s">
        <v>2135</v>
      </c>
      <c r="AG21" s="51" t="s">
        <v>2136</v>
      </c>
      <c r="AH21" s="51" t="s">
        <v>2137</v>
      </c>
      <c r="AI21" s="51" t="s">
        <v>2138</v>
      </c>
      <c r="AK21" s="85" t="str">
        <f t="shared" si="8"/>
        <v>DOCUMENTO INTERNACIONAL EXPRESSO - 45012DIAMANTE 10 a 250</v>
      </c>
      <c r="AL21" s="50" t="s">
        <v>37</v>
      </c>
      <c r="AM21" s="50" t="s">
        <v>23</v>
      </c>
      <c r="AN21" s="148" t="s">
        <v>1982</v>
      </c>
      <c r="AO21" s="148" t="s">
        <v>1983</v>
      </c>
      <c r="AP21" s="148" t="s">
        <v>1403</v>
      </c>
      <c r="AQ21" s="148" t="s">
        <v>1984</v>
      </c>
      <c r="AR21" s="148" t="s">
        <v>1985</v>
      </c>
      <c r="AS21" s="148" t="s">
        <v>1986</v>
      </c>
      <c r="AT21" s="148" t="s">
        <v>1987</v>
      </c>
      <c r="AV21" s="85" t="str">
        <f t="shared" si="11"/>
        <v>PACKET EXPRESS - 33170DIAMANTE START 12.001 a 2.500</v>
      </c>
      <c r="AW21" s="50" t="s">
        <v>1189</v>
      </c>
      <c r="AX21" s="51" t="s">
        <v>42</v>
      </c>
      <c r="AY21" s="51" t="s">
        <v>2506</v>
      </c>
      <c r="AZ21" s="51" t="s">
        <v>2507</v>
      </c>
      <c r="BA21" s="51" t="s">
        <v>2508</v>
      </c>
      <c r="BB21" s="51" t="s">
        <v>2509</v>
      </c>
      <c r="BC21" s="51" t="s">
        <v>2510</v>
      </c>
      <c r="BD21" s="51" t="s">
        <v>2511</v>
      </c>
      <c r="BF21" s="85" t="str">
        <f t="shared" si="10"/>
        <v>PACKET STANDARD  - 33162DIAMANTE START 13.001 a 3.500</v>
      </c>
      <c r="BG21" s="50" t="s">
        <v>1189</v>
      </c>
      <c r="BH21" s="50" t="s">
        <v>46</v>
      </c>
      <c r="BI21" s="64" t="s">
        <v>2512</v>
      </c>
      <c r="BJ21" s="64" t="s">
        <v>2513</v>
      </c>
      <c r="BK21" s="64" t="s">
        <v>1715</v>
      </c>
      <c r="BL21" s="64" t="s">
        <v>2514</v>
      </c>
      <c r="BM21" s="64" t="s">
        <v>2515</v>
      </c>
      <c r="BN21" s="64" t="s">
        <v>2516</v>
      </c>
      <c r="BP21" s="85" t="str">
        <f t="shared" si="12"/>
        <v>PACKET NOVAS FAIXAS - 33227DIAMANTE START 12001 a   2500</v>
      </c>
      <c r="BQ21" s="50" t="s">
        <v>1189</v>
      </c>
      <c r="BR21" s="64" t="s">
        <v>2238</v>
      </c>
      <c r="BS21" s="51" t="s">
        <v>2517</v>
      </c>
      <c r="BT21" s="51" t="s">
        <v>2518</v>
      </c>
      <c r="BU21" s="51" t="s">
        <v>2519</v>
      </c>
      <c r="BV21" s="51" t="s">
        <v>2520</v>
      </c>
      <c r="BW21" s="51" t="s">
        <v>2521</v>
      </c>
      <c r="BX21" s="51" t="s">
        <v>2522</v>
      </c>
      <c r="CK21" s="92"/>
      <c r="CL21" s="92"/>
      <c r="CM21" s="93"/>
      <c r="CN21" s="93"/>
      <c r="CO21" s="93"/>
    </row>
    <row r="22" spans="1:112" x14ac:dyDescent="0.25">
      <c r="A22" s="120">
        <v>1.042643</v>
      </c>
      <c r="B22" s="119"/>
      <c r="D22" s="85" t="str">
        <f t="shared" ref="D22:D33" si="13">$D$1&amp;E22&amp;F22</f>
        <v>EXPORTA FÁCIL EXPRESSO - 45110DIAMANTE START 13.501 a 4.000</v>
      </c>
      <c r="E22" s="50" t="s">
        <v>1189</v>
      </c>
      <c r="F22" s="50" t="s">
        <v>48</v>
      </c>
      <c r="G22" s="147" t="s">
        <v>2286</v>
      </c>
      <c r="H22" s="147" t="s">
        <v>2287</v>
      </c>
      <c r="I22" s="147" t="s">
        <v>2288</v>
      </c>
      <c r="J22" s="147" t="s">
        <v>2289</v>
      </c>
      <c r="K22" s="147" t="s">
        <v>2290</v>
      </c>
      <c r="L22" s="147" t="s">
        <v>2291</v>
      </c>
      <c r="M22" s="147" t="s">
        <v>2292</v>
      </c>
      <c r="O22" s="85" t="str">
        <f>'[1]EXP FÁCIL STANDARD'!$A$1&amp;P22&amp;Q22</f>
        <v>EXPORTA FÁCIL STANDARD - 45128DIAMANTE START 13.501 a 4.000</v>
      </c>
      <c r="P22" s="50" t="s">
        <v>1189</v>
      </c>
      <c r="Q22" s="50" t="s">
        <v>48</v>
      </c>
      <c r="R22" s="146" t="s">
        <v>2293</v>
      </c>
      <c r="S22" s="146" t="s">
        <v>2294</v>
      </c>
      <c r="T22" s="146" t="s">
        <v>2295</v>
      </c>
      <c r="U22" s="146" t="s">
        <v>2296</v>
      </c>
      <c r="V22" s="146" t="s">
        <v>2297</v>
      </c>
      <c r="W22" s="146" t="s">
        <v>2298</v>
      </c>
      <c r="X22" s="146" t="s">
        <v>2299</v>
      </c>
      <c r="Z22" s="85" t="str">
        <f t="shared" si="6"/>
        <v>EXPORTA FÁCIL ECONÔMICO - 45209 Peso (g)</v>
      </c>
      <c r="AA22" s="43"/>
      <c r="AB22" s="43" t="s">
        <v>12</v>
      </c>
      <c r="AC22" s="49" t="s">
        <v>13</v>
      </c>
      <c r="AD22" s="49" t="s">
        <v>14</v>
      </c>
      <c r="AE22" s="49" t="s">
        <v>15</v>
      </c>
      <c r="AF22" s="49" t="s">
        <v>16</v>
      </c>
      <c r="AG22" s="49" t="s">
        <v>17</v>
      </c>
      <c r="AH22" s="49" t="s">
        <v>18</v>
      </c>
      <c r="AI22" s="49" t="s">
        <v>19</v>
      </c>
      <c r="AK22" s="85" t="str">
        <f t="shared" si="8"/>
        <v>DOCUMENTO INTERNACIONAL EXPRESSO - 45012DIAMANTE 1251 a 500</v>
      </c>
      <c r="AL22" s="50" t="s">
        <v>37</v>
      </c>
      <c r="AM22" s="50" t="s">
        <v>29</v>
      </c>
      <c r="AN22" s="148" t="s">
        <v>2037</v>
      </c>
      <c r="AO22" s="148" t="s">
        <v>2038</v>
      </c>
      <c r="AP22" s="148" t="s">
        <v>2039</v>
      </c>
      <c r="AQ22" s="148" t="s">
        <v>2040</v>
      </c>
      <c r="AR22" s="148" t="s">
        <v>2041</v>
      </c>
      <c r="AS22" s="148" t="s">
        <v>2042</v>
      </c>
      <c r="AT22" s="148" t="s">
        <v>2043</v>
      </c>
      <c r="AV22" s="85" t="str">
        <f t="shared" si="11"/>
        <v>PACKET EXPRESS - 33170DIAMANTE START 12.501 a 3.000</v>
      </c>
      <c r="AW22" s="50" t="s">
        <v>1189</v>
      </c>
      <c r="AX22" s="51" t="s">
        <v>44</v>
      </c>
      <c r="AY22" s="51" t="s">
        <v>2523</v>
      </c>
      <c r="AZ22" s="51" t="s">
        <v>2524</v>
      </c>
      <c r="BA22" s="51" t="s">
        <v>2525</v>
      </c>
      <c r="BB22" s="51" t="s">
        <v>2526</v>
      </c>
      <c r="BC22" s="51" t="s">
        <v>2514</v>
      </c>
      <c r="BD22" s="51" t="s">
        <v>2527</v>
      </c>
      <c r="BF22" s="85" t="str">
        <f t="shared" si="10"/>
        <v>PACKET STANDARD  - 33162DIAMANTE START 13.501 a 4.000</v>
      </c>
      <c r="BG22" s="50" t="s">
        <v>1189</v>
      </c>
      <c r="BH22" s="50" t="s">
        <v>48</v>
      </c>
      <c r="BI22" s="64" t="s">
        <v>2528</v>
      </c>
      <c r="BJ22" s="64" t="s">
        <v>2529</v>
      </c>
      <c r="BK22" s="64" t="s">
        <v>2530</v>
      </c>
      <c r="BL22" s="64" t="s">
        <v>2531</v>
      </c>
      <c r="BM22" s="64" t="s">
        <v>1531</v>
      </c>
      <c r="BN22" s="64" t="s">
        <v>2532</v>
      </c>
      <c r="BP22" s="85" t="str">
        <f t="shared" si="12"/>
        <v>PACKET NOVAS FAIXAS - 33227DIAMANTE START 12501 a   3000</v>
      </c>
      <c r="BQ22" s="50" t="s">
        <v>1189</v>
      </c>
      <c r="BR22" s="64" t="s">
        <v>2274</v>
      </c>
      <c r="BS22" s="51" t="s">
        <v>2533</v>
      </c>
      <c r="BT22" s="51" t="s">
        <v>2534</v>
      </c>
      <c r="BU22" s="51" t="s">
        <v>2535</v>
      </c>
      <c r="BV22" s="51" t="s">
        <v>2536</v>
      </c>
      <c r="BW22" s="51" t="s">
        <v>2537</v>
      </c>
      <c r="BX22" s="51" t="s">
        <v>2538</v>
      </c>
    </row>
    <row r="23" spans="1:112" x14ac:dyDescent="0.25">
      <c r="A23" s="122"/>
      <c r="B23" s="123"/>
      <c r="D23" s="85" t="str">
        <f t="shared" si="13"/>
        <v>EXPORTA FÁCIL EXPRESSO - 45110DIAMANTE START 14.001 a 4.500</v>
      </c>
      <c r="E23" s="50" t="s">
        <v>1189</v>
      </c>
      <c r="F23" s="50" t="s">
        <v>50</v>
      </c>
      <c r="G23" s="147" t="s">
        <v>2322</v>
      </c>
      <c r="H23" s="147" t="s">
        <v>2323</v>
      </c>
      <c r="I23" s="147" t="s">
        <v>2324</v>
      </c>
      <c r="J23" s="147" t="s">
        <v>2325</v>
      </c>
      <c r="K23" s="147" t="s">
        <v>2326</v>
      </c>
      <c r="L23" s="147" t="s">
        <v>2327</v>
      </c>
      <c r="M23" s="147" t="s">
        <v>2328</v>
      </c>
      <c r="O23" s="85" t="str">
        <f>'[1]EXP FÁCIL STANDARD'!$A$1&amp;P23&amp;Q23</f>
        <v>EXPORTA FÁCIL STANDARD - 45128DIAMANTE START 14.001 a 4.500</v>
      </c>
      <c r="P23" s="50" t="s">
        <v>1189</v>
      </c>
      <c r="Q23" s="50" t="s">
        <v>50</v>
      </c>
      <c r="R23" s="146" t="s">
        <v>2329</v>
      </c>
      <c r="S23" s="146" t="s">
        <v>2330</v>
      </c>
      <c r="T23" s="146" t="s">
        <v>2331</v>
      </c>
      <c r="U23" s="146" t="s">
        <v>2332</v>
      </c>
      <c r="V23" s="146" t="s">
        <v>2333</v>
      </c>
      <c r="W23" s="146" t="s">
        <v>1432</v>
      </c>
      <c r="X23" s="146" t="s">
        <v>2334</v>
      </c>
      <c r="Z23" s="85" t="str">
        <f t="shared" si="6"/>
        <v>EXPORTA FÁCIL ECONÔMICO - 45209DIAMANTE 20 a 500</v>
      </c>
      <c r="AA23" s="50" t="s">
        <v>41</v>
      </c>
      <c r="AB23" s="50" t="s">
        <v>22</v>
      </c>
      <c r="AC23" s="51" t="s">
        <v>1975</v>
      </c>
      <c r="AD23" s="51" t="s">
        <v>1976</v>
      </c>
      <c r="AE23" s="51" t="s">
        <v>1977</v>
      </c>
      <c r="AF23" s="51" t="s">
        <v>1978</v>
      </c>
      <c r="AG23" s="51" t="s">
        <v>1979</v>
      </c>
      <c r="AH23" s="51" t="s">
        <v>1980</v>
      </c>
      <c r="AI23" s="51" t="s">
        <v>1981</v>
      </c>
      <c r="AK23" s="85" t="str">
        <f t="shared" si="8"/>
        <v>DOCUMENTO INTERNACIONAL EXPRESSO - 45012DIAMANTE 1501 a 1.000</v>
      </c>
      <c r="AL23" s="50" t="s">
        <v>37</v>
      </c>
      <c r="AM23" s="50" t="s">
        <v>35</v>
      </c>
      <c r="AN23" s="148" t="s">
        <v>2091</v>
      </c>
      <c r="AO23" s="148" t="s">
        <v>2092</v>
      </c>
      <c r="AP23" s="148" t="s">
        <v>2093</v>
      </c>
      <c r="AQ23" s="148" t="s">
        <v>2094</v>
      </c>
      <c r="AR23" s="148" t="s">
        <v>2095</v>
      </c>
      <c r="AS23" s="148" t="s">
        <v>2096</v>
      </c>
      <c r="AT23" s="148" t="s">
        <v>2097</v>
      </c>
      <c r="AV23" s="85" t="str">
        <f t="shared" si="11"/>
        <v>PACKET EXPRESS - 33170DIAMANTE START 13.001 a 3.500</v>
      </c>
      <c r="AW23" s="50" t="s">
        <v>1189</v>
      </c>
      <c r="AX23" s="51" t="s">
        <v>46</v>
      </c>
      <c r="AY23" s="51" t="s">
        <v>2539</v>
      </c>
      <c r="AZ23" s="51" t="s">
        <v>2540</v>
      </c>
      <c r="BA23" s="51" t="s">
        <v>2541</v>
      </c>
      <c r="BB23" s="51" t="s">
        <v>2542</v>
      </c>
      <c r="BC23" s="51" t="s">
        <v>2543</v>
      </c>
      <c r="BD23" s="51" t="s">
        <v>2544</v>
      </c>
      <c r="BF23" s="85" t="str">
        <f t="shared" si="10"/>
        <v>PACKET STANDARD  - 33162DIAMANTE START 14.001 a 4.500</v>
      </c>
      <c r="BG23" s="50" t="s">
        <v>1189</v>
      </c>
      <c r="BH23" s="50" t="s">
        <v>50</v>
      </c>
      <c r="BI23" s="64" t="s">
        <v>2545</v>
      </c>
      <c r="BJ23" s="64" t="s">
        <v>1582</v>
      </c>
      <c r="BK23" s="64" t="s">
        <v>2546</v>
      </c>
      <c r="BL23" s="64" t="s">
        <v>2547</v>
      </c>
      <c r="BM23" s="64" t="s">
        <v>2548</v>
      </c>
      <c r="BN23" s="64" t="s">
        <v>2549</v>
      </c>
      <c r="BP23" s="85" t="str">
        <f t="shared" si="12"/>
        <v>PACKET NOVAS FAIXAS - 33227DIAMANTE START 13001 a  3500</v>
      </c>
      <c r="BQ23" s="50" t="s">
        <v>1189</v>
      </c>
      <c r="BR23" s="64" t="s">
        <v>2312</v>
      </c>
      <c r="BS23" s="51" t="s">
        <v>2550</v>
      </c>
      <c r="BT23" s="51" t="s">
        <v>2551</v>
      </c>
      <c r="BU23" s="51" t="s">
        <v>2552</v>
      </c>
      <c r="BV23" s="51" t="s">
        <v>2553</v>
      </c>
      <c r="BW23" s="51" t="s">
        <v>2554</v>
      </c>
      <c r="BX23" s="51" t="s">
        <v>2486</v>
      </c>
      <c r="CX23" s="92"/>
      <c r="CY23" s="92"/>
    </row>
    <row r="24" spans="1:112" x14ac:dyDescent="0.25">
      <c r="A24" s="119" t="s">
        <v>2555</v>
      </c>
      <c r="B24" s="123"/>
      <c r="D24" s="85" t="str">
        <f t="shared" si="13"/>
        <v>EXPORTA FÁCIL EXPRESSO - 45110DIAMANTE START 14.501 a 5.000</v>
      </c>
      <c r="E24" s="50" t="s">
        <v>1189</v>
      </c>
      <c r="F24" s="50" t="s">
        <v>52</v>
      </c>
      <c r="G24" s="147" t="s">
        <v>2354</v>
      </c>
      <c r="H24" s="147" t="s">
        <v>2355</v>
      </c>
      <c r="I24" s="147" t="s">
        <v>2356</v>
      </c>
      <c r="J24" s="147" t="s">
        <v>2357</v>
      </c>
      <c r="K24" s="147" t="s">
        <v>2358</v>
      </c>
      <c r="L24" s="147" t="s">
        <v>2359</v>
      </c>
      <c r="M24" s="147" t="s">
        <v>2360</v>
      </c>
      <c r="O24" s="85" t="str">
        <f>'[1]EXP FÁCIL STANDARD'!$A$1&amp;P24&amp;Q24</f>
        <v>EXPORTA FÁCIL STANDARD - 45128DIAMANTE START 14.501 a 5.000</v>
      </c>
      <c r="P24" s="50" t="s">
        <v>1189</v>
      </c>
      <c r="Q24" s="50" t="s">
        <v>52</v>
      </c>
      <c r="R24" s="146" t="s">
        <v>2361</v>
      </c>
      <c r="S24" s="146" t="s">
        <v>2362</v>
      </c>
      <c r="T24" s="146" t="s">
        <v>2363</v>
      </c>
      <c r="U24" s="146" t="s">
        <v>2364</v>
      </c>
      <c r="V24" s="146" t="s">
        <v>2365</v>
      </c>
      <c r="W24" s="146" t="s">
        <v>2366</v>
      </c>
      <c r="X24" s="146" t="s">
        <v>2367</v>
      </c>
      <c r="Z24" s="85" t="str">
        <f t="shared" si="6"/>
        <v>EXPORTA FÁCIL ECONÔMICO - 45209DIAMANTE 2501 a 1000</v>
      </c>
      <c r="AA24" s="50" t="s">
        <v>41</v>
      </c>
      <c r="AB24" s="50" t="s">
        <v>28</v>
      </c>
      <c r="AC24" s="51" t="s">
        <v>2030</v>
      </c>
      <c r="AD24" s="51" t="s">
        <v>2031</v>
      </c>
      <c r="AE24" s="51" t="s">
        <v>2032</v>
      </c>
      <c r="AF24" s="51" t="s">
        <v>2033</v>
      </c>
      <c r="AG24" s="51" t="s">
        <v>2034</v>
      </c>
      <c r="AH24" s="51" t="s">
        <v>2035</v>
      </c>
      <c r="AI24" s="51" t="s">
        <v>2036</v>
      </c>
      <c r="AK24" s="85" t="str">
        <f t="shared" si="8"/>
        <v>DOCUMENTO INTERNACIONAL EXPRESSO - 45012DIAMANTE 11.001 a 1.500</v>
      </c>
      <c r="AL24" s="50" t="s">
        <v>37</v>
      </c>
      <c r="AM24" s="50" t="s">
        <v>39</v>
      </c>
      <c r="AN24" s="148" t="s">
        <v>2139</v>
      </c>
      <c r="AO24" s="148" t="s">
        <v>2140</v>
      </c>
      <c r="AP24" s="148" t="s">
        <v>2141</v>
      </c>
      <c r="AQ24" s="148" t="s">
        <v>2142</v>
      </c>
      <c r="AR24" s="148" t="s">
        <v>2143</v>
      </c>
      <c r="AS24" s="148" t="s">
        <v>2144</v>
      </c>
      <c r="AT24" s="148" t="s">
        <v>2145</v>
      </c>
      <c r="AV24" s="85" t="str">
        <f t="shared" si="11"/>
        <v>PACKET EXPRESS - 33170DIAMANTE START 13.501 a 4.000</v>
      </c>
      <c r="AW24" s="50" t="s">
        <v>1189</v>
      </c>
      <c r="AX24" s="51" t="s">
        <v>48</v>
      </c>
      <c r="AY24" s="51" t="s">
        <v>2270</v>
      </c>
      <c r="AZ24" s="51" t="s">
        <v>2556</v>
      </c>
      <c r="BA24" s="51" t="s">
        <v>2557</v>
      </c>
      <c r="BB24" s="51" t="s">
        <v>2558</v>
      </c>
      <c r="BC24" s="51" t="s">
        <v>2559</v>
      </c>
      <c r="BD24" s="51" t="s">
        <v>2560</v>
      </c>
      <c r="BF24" s="85" t="str">
        <f t="shared" si="10"/>
        <v>PACKET STANDARD  - 33162DIAMANTE START 14.501 a 5.000</v>
      </c>
      <c r="BG24" s="50" t="s">
        <v>1189</v>
      </c>
      <c r="BH24" s="50" t="s">
        <v>52</v>
      </c>
      <c r="BI24" s="64" t="s">
        <v>2561</v>
      </c>
      <c r="BJ24" s="64" t="s">
        <v>2562</v>
      </c>
      <c r="BK24" s="64" t="s">
        <v>2563</v>
      </c>
      <c r="BL24" s="64" t="s">
        <v>2564</v>
      </c>
      <c r="BM24" s="64" t="s">
        <v>2565</v>
      </c>
      <c r="BN24" s="64" t="s">
        <v>2269</v>
      </c>
      <c r="BP24" s="85" t="str">
        <f t="shared" si="12"/>
        <v>PACKET NOVAS FAIXAS - 33227DIAMANTE START 13501 a   4000</v>
      </c>
      <c r="BQ24" s="50" t="s">
        <v>1189</v>
      </c>
      <c r="BR24" s="64" t="s">
        <v>2347</v>
      </c>
      <c r="BS24" s="51" t="s">
        <v>2566</v>
      </c>
      <c r="BT24" s="51" t="s">
        <v>2567</v>
      </c>
      <c r="BU24" s="51" t="s">
        <v>2568</v>
      </c>
      <c r="BV24" s="51" t="s">
        <v>2569</v>
      </c>
      <c r="BW24" s="51" t="s">
        <v>2570</v>
      </c>
      <c r="BX24" s="51" t="s">
        <v>2571</v>
      </c>
    </row>
    <row r="25" spans="1:112" x14ac:dyDescent="0.25">
      <c r="A25" s="119" t="s">
        <v>2572</v>
      </c>
      <c r="B25" s="123"/>
      <c r="D25" s="85" t="str">
        <f t="shared" si="13"/>
        <v>EXPORTA FÁCIL EXPRESSO - 45110DIAMANTE START 11/2 Kg Adicional</v>
      </c>
      <c r="E25" s="50" t="s">
        <v>1189</v>
      </c>
      <c r="F25" s="50" t="s">
        <v>54</v>
      </c>
      <c r="G25" s="147" t="s">
        <v>2386</v>
      </c>
      <c r="H25" s="147" t="s">
        <v>2387</v>
      </c>
      <c r="I25" s="147" t="s">
        <v>1607</v>
      </c>
      <c r="J25" s="147" t="s">
        <v>2388</v>
      </c>
      <c r="K25" s="147" t="s">
        <v>2389</v>
      </c>
      <c r="L25" s="147" t="s">
        <v>2390</v>
      </c>
      <c r="M25" s="147" t="s">
        <v>2391</v>
      </c>
      <c r="O25" s="85" t="str">
        <f>'[1]EXP FÁCIL STANDARD'!$A$1&amp;P25&amp;Q25</f>
        <v>EXPORTA FÁCIL STANDARD - 45128DIAMANTE START 11/2 Kg Adicional</v>
      </c>
      <c r="P25" s="50" t="s">
        <v>1189</v>
      </c>
      <c r="Q25" s="50" t="s">
        <v>54</v>
      </c>
      <c r="R25" s="146" t="s">
        <v>2392</v>
      </c>
      <c r="S25" s="146" t="s">
        <v>2393</v>
      </c>
      <c r="T25" s="146" t="s">
        <v>2394</v>
      </c>
      <c r="U25" s="146" t="s">
        <v>1763</v>
      </c>
      <c r="V25" s="146" t="s">
        <v>1607</v>
      </c>
      <c r="W25" s="146" t="s">
        <v>2395</v>
      </c>
      <c r="X25" s="146" t="s">
        <v>1561</v>
      </c>
      <c r="Z25" s="85" t="str">
        <f t="shared" si="6"/>
        <v>EXPORTA FÁCIL ECONÔMICO - 45209DIAMANTE 21001 a 1.500</v>
      </c>
      <c r="AA25" s="50" t="s">
        <v>41</v>
      </c>
      <c r="AB25" s="50" t="s">
        <v>34</v>
      </c>
      <c r="AC25" s="51" t="s">
        <v>2085</v>
      </c>
      <c r="AD25" s="51" t="s">
        <v>2086</v>
      </c>
      <c r="AE25" s="51" t="s">
        <v>2087</v>
      </c>
      <c r="AF25" s="51" t="s">
        <v>2088</v>
      </c>
      <c r="AG25" s="51" t="s">
        <v>2089</v>
      </c>
      <c r="AH25" s="51" t="s">
        <v>1414</v>
      </c>
      <c r="AI25" s="51" t="s">
        <v>2090</v>
      </c>
      <c r="AK25" s="85" t="str">
        <f t="shared" si="8"/>
        <v>DOCUMENTO INTERNACIONAL EXPRESSO - 45012DIAMANTE 11.501 a 2.000</v>
      </c>
      <c r="AL25" s="50" t="s">
        <v>37</v>
      </c>
      <c r="AM25" s="50" t="s">
        <v>38</v>
      </c>
      <c r="AN25" s="148" t="s">
        <v>2183</v>
      </c>
      <c r="AO25" s="148" t="s">
        <v>2184</v>
      </c>
      <c r="AP25" s="148" t="s">
        <v>1455</v>
      </c>
      <c r="AQ25" s="148" t="s">
        <v>2185</v>
      </c>
      <c r="AR25" s="148" t="s">
        <v>2186</v>
      </c>
      <c r="AS25" s="148" t="s">
        <v>2187</v>
      </c>
      <c r="AT25" s="148" t="s">
        <v>2188</v>
      </c>
      <c r="AV25" s="85" t="str">
        <f t="shared" si="11"/>
        <v>PACKET EXPRESS - 33170DIAMANTE START 14.001 a 4.500</v>
      </c>
      <c r="AW25" s="50" t="s">
        <v>1189</v>
      </c>
      <c r="AX25" s="51" t="s">
        <v>50</v>
      </c>
      <c r="AY25" s="51" t="s">
        <v>2573</v>
      </c>
      <c r="AZ25" s="51" t="s">
        <v>2574</v>
      </c>
      <c r="BA25" s="51" t="s">
        <v>2575</v>
      </c>
      <c r="BB25" s="51" t="s">
        <v>2576</v>
      </c>
      <c r="BC25" s="51" t="s">
        <v>2577</v>
      </c>
      <c r="BD25" s="51" t="s">
        <v>2578</v>
      </c>
      <c r="BF25" s="85" t="str">
        <f t="shared" si="10"/>
        <v>PACKET STANDARD  - 33162DIAMANTE START 11/2 Kg Adicional</v>
      </c>
      <c r="BG25" s="50" t="s">
        <v>1189</v>
      </c>
      <c r="BH25" s="50" t="s">
        <v>54</v>
      </c>
      <c r="BI25" s="64" t="s">
        <v>1833</v>
      </c>
      <c r="BJ25" s="64" t="s">
        <v>2579</v>
      </c>
      <c r="BK25" s="64" t="s">
        <v>2580</v>
      </c>
      <c r="BL25" s="64" t="s">
        <v>2581</v>
      </c>
      <c r="BM25" s="64" t="s">
        <v>2582</v>
      </c>
      <c r="BN25" s="64" t="s">
        <v>2406</v>
      </c>
      <c r="BP25" s="85" t="str">
        <f t="shared" si="12"/>
        <v>PACKET NOVAS FAIXAS - 33227DIAMANTE START 14001 a 4500</v>
      </c>
      <c r="BQ25" s="50" t="s">
        <v>1189</v>
      </c>
      <c r="BR25" s="64" t="s">
        <v>96</v>
      </c>
      <c r="BS25" s="51" t="s">
        <v>1535</v>
      </c>
      <c r="BT25" s="51" t="s">
        <v>2583</v>
      </c>
      <c r="BU25" s="51" t="s">
        <v>2584</v>
      </c>
      <c r="BV25" s="51" t="s">
        <v>2585</v>
      </c>
      <c r="BW25" s="51" t="s">
        <v>2586</v>
      </c>
      <c r="BX25" s="51" t="s">
        <v>2587</v>
      </c>
    </row>
    <row r="26" spans="1:112" s="92" customFormat="1" x14ac:dyDescent="0.25">
      <c r="A26" s="119" t="s">
        <v>2588</v>
      </c>
      <c r="B26" s="123"/>
      <c r="C26" s="47"/>
      <c r="D26" s="85" t="str">
        <f t="shared" si="13"/>
        <v>EXPORTA FÁCIL EXPRESSO - 45110 Peso (g)</v>
      </c>
      <c r="E26" s="43"/>
      <c r="F26" s="43" t="s">
        <v>12</v>
      </c>
      <c r="G26" s="51" t="s">
        <v>13</v>
      </c>
      <c r="H26" s="51" t="s">
        <v>14</v>
      </c>
      <c r="I26" s="51" t="s">
        <v>15</v>
      </c>
      <c r="J26" s="51" t="s">
        <v>16</v>
      </c>
      <c r="K26" s="51" t="s">
        <v>17</v>
      </c>
      <c r="L26" s="51" t="s">
        <v>18</v>
      </c>
      <c r="M26" s="51" t="s">
        <v>19</v>
      </c>
      <c r="N26" s="52"/>
      <c r="O26" s="85" t="str">
        <f>'[1]EXP FÁCIL STANDARD'!$A$1&amp;P26&amp;Q26</f>
        <v>EXPORTA FÁCIL STANDARD - 45128 Peso (g)</v>
      </c>
      <c r="P26" s="50"/>
      <c r="Q26" s="50" t="s">
        <v>12</v>
      </c>
      <c r="R26" s="51" t="s">
        <v>13</v>
      </c>
      <c r="S26" s="51" t="s">
        <v>14</v>
      </c>
      <c r="T26" s="51" t="s">
        <v>15</v>
      </c>
      <c r="U26" s="51" t="s">
        <v>16</v>
      </c>
      <c r="V26" s="51" t="s">
        <v>17</v>
      </c>
      <c r="W26" s="51" t="s">
        <v>18</v>
      </c>
      <c r="X26" s="51" t="s">
        <v>19</v>
      </c>
      <c r="Y26" s="47"/>
      <c r="Z26" s="85" t="str">
        <f t="shared" si="6"/>
        <v>EXPORTA FÁCIL ECONÔMICO - 45209DIAMANTE 21.501 a 2.000</v>
      </c>
      <c r="AA26" s="50" t="s">
        <v>41</v>
      </c>
      <c r="AB26" s="50" t="s">
        <v>38</v>
      </c>
      <c r="AC26" s="51" t="s">
        <v>2132</v>
      </c>
      <c r="AD26" s="51" t="s">
        <v>2133</v>
      </c>
      <c r="AE26" s="51" t="s">
        <v>2134</v>
      </c>
      <c r="AF26" s="51" t="s">
        <v>2135</v>
      </c>
      <c r="AG26" s="51" t="s">
        <v>2136</v>
      </c>
      <c r="AH26" s="51" t="s">
        <v>2137</v>
      </c>
      <c r="AI26" s="51" t="s">
        <v>2138</v>
      </c>
      <c r="AJ26" s="47"/>
      <c r="AK26" s="85" t="str">
        <f t="shared" si="8"/>
        <v>DOCUMENTO INTERNACIONAL EXPRESSO - 45012 Peso (g)</v>
      </c>
      <c r="AL26" s="43"/>
      <c r="AM26" s="43" t="s">
        <v>12</v>
      </c>
      <c r="AN26" s="49" t="s">
        <v>13</v>
      </c>
      <c r="AO26" s="49" t="s">
        <v>14</v>
      </c>
      <c r="AP26" s="49" t="s">
        <v>15</v>
      </c>
      <c r="AQ26" s="49" t="s">
        <v>16</v>
      </c>
      <c r="AR26" s="49" t="s">
        <v>17</v>
      </c>
      <c r="AS26" s="49" t="s">
        <v>18</v>
      </c>
      <c r="AT26" s="49" t="s">
        <v>19</v>
      </c>
      <c r="AU26" s="47"/>
      <c r="AV26" s="85" t="str">
        <f t="shared" si="11"/>
        <v>PACKET EXPRESS - 33170DIAMANTE START 14.501 a 5.000</v>
      </c>
      <c r="AW26" s="50" t="s">
        <v>1189</v>
      </c>
      <c r="AX26" s="51" t="s">
        <v>52</v>
      </c>
      <c r="AY26" s="51" t="s">
        <v>2589</v>
      </c>
      <c r="AZ26" s="51" t="s">
        <v>2590</v>
      </c>
      <c r="BA26" s="51" t="s">
        <v>2591</v>
      </c>
      <c r="BB26" s="51" t="s">
        <v>2592</v>
      </c>
      <c r="BC26" s="51" t="s">
        <v>2593</v>
      </c>
      <c r="BD26" s="51" t="s">
        <v>2594</v>
      </c>
      <c r="BF26" s="87" t="s">
        <v>11</v>
      </c>
      <c r="BG26" s="43" t="s">
        <v>1186</v>
      </c>
      <c r="BH26" s="43" t="s">
        <v>12</v>
      </c>
      <c r="BI26" s="49" t="s">
        <v>13</v>
      </c>
      <c r="BJ26" s="49" t="s">
        <v>14</v>
      </c>
      <c r="BK26" s="49" t="s">
        <v>15</v>
      </c>
      <c r="BL26" s="49" t="s">
        <v>16</v>
      </c>
      <c r="BM26" s="49" t="s">
        <v>17</v>
      </c>
      <c r="BN26" s="49" t="s">
        <v>18</v>
      </c>
      <c r="BO26" s="44"/>
      <c r="BP26" s="85" t="str">
        <f t="shared" si="12"/>
        <v>PACKET NOVAS FAIXAS - 33227DIAMANTE START 14501 a 5000</v>
      </c>
      <c r="BQ26" s="50" t="s">
        <v>1189</v>
      </c>
      <c r="BR26" s="64" t="s">
        <v>97</v>
      </c>
      <c r="BS26" s="51" t="s">
        <v>2595</v>
      </c>
      <c r="BT26" s="51" t="s">
        <v>2596</v>
      </c>
      <c r="BU26" s="51" t="s">
        <v>2597</v>
      </c>
      <c r="BV26" s="51" t="s">
        <v>2598</v>
      </c>
      <c r="BW26" s="51" t="s">
        <v>2599</v>
      </c>
      <c r="BX26" s="51" t="s">
        <v>2314</v>
      </c>
      <c r="BY26" s="47"/>
      <c r="BZ26" s="89"/>
      <c r="CC26" s="93"/>
      <c r="CD26" s="93"/>
      <c r="CE26" s="93"/>
      <c r="CF26" s="93"/>
      <c r="CG26" s="93"/>
      <c r="CH26" s="47"/>
      <c r="CI26" s="89"/>
      <c r="CJ26" s="89"/>
      <c r="CM26" s="93"/>
      <c r="CN26" s="93"/>
      <c r="CO26" s="93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C26" s="89"/>
      <c r="DD26" s="89"/>
      <c r="DE26" s="89"/>
      <c r="DF26" s="89"/>
      <c r="DG26" s="89"/>
      <c r="DH26" s="89"/>
    </row>
    <row r="27" spans="1:112" x14ac:dyDescent="0.25">
      <c r="A27" s="119" t="s">
        <v>2600</v>
      </c>
      <c r="B27" s="123"/>
      <c r="D27" s="85" t="str">
        <f t="shared" si="13"/>
        <v>EXPORTA FÁCIL EXPRESSO - 45110DIAMANTE START 20 a 500</v>
      </c>
      <c r="E27" s="50" t="s">
        <v>1233</v>
      </c>
      <c r="F27" s="50" t="s">
        <v>22</v>
      </c>
      <c r="G27" s="147" t="s">
        <v>1961</v>
      </c>
      <c r="H27" s="147" t="s">
        <v>1962</v>
      </c>
      <c r="I27" s="147" t="s">
        <v>1963</v>
      </c>
      <c r="J27" s="147" t="s">
        <v>1964</v>
      </c>
      <c r="K27" s="147" t="s">
        <v>1965</v>
      </c>
      <c r="L27" s="147" t="s">
        <v>1966</v>
      </c>
      <c r="M27" s="147" t="s">
        <v>1967</v>
      </c>
      <c r="O27" s="85" t="str">
        <f>'[1]EXP FÁCIL STANDARD'!$A$1&amp;P27&amp;Q27</f>
        <v>EXPORTA FÁCIL STANDARD - 45128DIAMANTE START 20 a 500</v>
      </c>
      <c r="P27" s="50" t="s">
        <v>1233</v>
      </c>
      <c r="Q27" s="50" t="s">
        <v>22</v>
      </c>
      <c r="R27" s="146" t="s">
        <v>1968</v>
      </c>
      <c r="S27" s="146" t="s">
        <v>1969</v>
      </c>
      <c r="T27" s="146" t="s">
        <v>1970</v>
      </c>
      <c r="U27" s="146" t="s">
        <v>1971</v>
      </c>
      <c r="V27" s="146" t="s">
        <v>1972</v>
      </c>
      <c r="W27" s="146" t="s">
        <v>1973</v>
      </c>
      <c r="X27" s="146" t="s">
        <v>1974</v>
      </c>
      <c r="Z27" s="85" t="str">
        <f t="shared" si="6"/>
        <v>EXPORTA FÁCIL ECONÔMICO - 45209 Peso (g)</v>
      </c>
      <c r="AA27" s="43"/>
      <c r="AB27" s="43" t="s">
        <v>12</v>
      </c>
      <c r="AC27" s="49" t="s">
        <v>13</v>
      </c>
      <c r="AD27" s="49" t="s">
        <v>14</v>
      </c>
      <c r="AE27" s="49" t="s">
        <v>15</v>
      </c>
      <c r="AF27" s="49" t="s">
        <v>16</v>
      </c>
      <c r="AG27" s="49" t="s">
        <v>17</v>
      </c>
      <c r="AH27" s="49" t="s">
        <v>18</v>
      </c>
      <c r="AI27" s="49" t="s">
        <v>19</v>
      </c>
      <c r="AK27" s="85" t="str">
        <f t="shared" si="8"/>
        <v>DOCUMENTO INTERNACIONAL EXPRESSO - 45012DIAMANTE 20 a 250</v>
      </c>
      <c r="AL27" s="50" t="s">
        <v>41</v>
      </c>
      <c r="AM27" s="50" t="s">
        <v>23</v>
      </c>
      <c r="AN27" s="148" t="s">
        <v>1982</v>
      </c>
      <c r="AO27" s="148" t="s">
        <v>1983</v>
      </c>
      <c r="AP27" s="148" t="s">
        <v>1403</v>
      </c>
      <c r="AQ27" s="148" t="s">
        <v>1984</v>
      </c>
      <c r="AR27" s="148" t="s">
        <v>1985</v>
      </c>
      <c r="AS27" s="148" t="s">
        <v>1986</v>
      </c>
      <c r="AT27" s="148" t="s">
        <v>1987</v>
      </c>
      <c r="AV27" s="85" t="str">
        <f t="shared" ref="AV27:AV40" si="14">$AV$1&amp;AW27&amp;AX27</f>
        <v>PACKET EXPRESS - 33170DIAMANTE START 11/2 Kg Adicional</v>
      </c>
      <c r="AW27" s="50" t="s">
        <v>1189</v>
      </c>
      <c r="AX27" s="51" t="s">
        <v>54</v>
      </c>
      <c r="AY27" s="51" t="s">
        <v>2601</v>
      </c>
      <c r="AZ27" s="51" t="s">
        <v>2602</v>
      </c>
      <c r="BA27" s="51" t="s">
        <v>2603</v>
      </c>
      <c r="BB27" s="51" t="s">
        <v>2604</v>
      </c>
      <c r="BC27" s="51" t="s">
        <v>2407</v>
      </c>
      <c r="BD27" s="51" t="s">
        <v>2605</v>
      </c>
      <c r="BF27" s="85" t="str">
        <f t="shared" si="10"/>
        <v>PACKET STANDARD  - 33162DIAMANTE START 20 a 500</v>
      </c>
      <c r="BG27" s="50" t="s">
        <v>1233</v>
      </c>
      <c r="BH27" s="50" t="s">
        <v>22</v>
      </c>
      <c r="BI27" s="64" t="s">
        <v>2606</v>
      </c>
      <c r="BJ27" s="64" t="s">
        <v>2607</v>
      </c>
      <c r="BK27" s="64" t="s">
        <v>2608</v>
      </c>
      <c r="BL27" s="64" t="s">
        <v>2609</v>
      </c>
      <c r="BM27" s="64" t="s">
        <v>2610</v>
      </c>
      <c r="BN27" s="64" t="s">
        <v>2611</v>
      </c>
      <c r="BP27" s="85" t="str">
        <f t="shared" si="12"/>
        <v>PACKET NOVAS FAIXAS - 33227DIAMANTE START 11/2 Kg Adicional (A)</v>
      </c>
      <c r="BQ27" s="50" t="s">
        <v>1189</v>
      </c>
      <c r="BR27" s="64" t="s">
        <v>2420</v>
      </c>
      <c r="BS27" s="51" t="s">
        <v>1520</v>
      </c>
      <c r="BT27" s="51" t="s">
        <v>2612</v>
      </c>
      <c r="BU27" s="51" t="s">
        <v>2613</v>
      </c>
      <c r="BV27" s="51" t="s">
        <v>2614</v>
      </c>
      <c r="BW27" s="51" t="s">
        <v>1833</v>
      </c>
      <c r="BX27" s="51" t="s">
        <v>2402</v>
      </c>
      <c r="CQ27" s="92"/>
      <c r="CR27" s="92"/>
      <c r="CS27" s="92"/>
      <c r="CT27" s="92"/>
      <c r="CU27" s="92"/>
      <c r="CV27" s="92"/>
    </row>
    <row r="28" spans="1:112" x14ac:dyDescent="0.25">
      <c r="A28" s="124" t="s">
        <v>1183</v>
      </c>
      <c r="B28" s="119"/>
      <c r="D28" s="85" t="str">
        <f t="shared" si="13"/>
        <v>EXPORTA FÁCIL EXPRESSO - 45110DIAMANTE START 2501 a 1000</v>
      </c>
      <c r="E28" s="50" t="s">
        <v>1233</v>
      </c>
      <c r="F28" s="50" t="s">
        <v>28</v>
      </c>
      <c r="G28" s="147" t="s">
        <v>2016</v>
      </c>
      <c r="H28" s="147" t="s">
        <v>2017</v>
      </c>
      <c r="I28" s="147" t="s">
        <v>2018</v>
      </c>
      <c r="J28" s="147" t="s">
        <v>2019</v>
      </c>
      <c r="K28" s="147" t="s">
        <v>2020</v>
      </c>
      <c r="L28" s="147" t="s">
        <v>2021</v>
      </c>
      <c r="M28" s="147" t="s">
        <v>2022</v>
      </c>
      <c r="O28" s="85" t="str">
        <f>'[1]EXP FÁCIL STANDARD'!$A$1&amp;P28&amp;Q28</f>
        <v>EXPORTA FÁCIL STANDARD - 45128DIAMANTE START 2501 a 1000</v>
      </c>
      <c r="P28" s="50" t="s">
        <v>1233</v>
      </c>
      <c r="Q28" s="50" t="s">
        <v>28</v>
      </c>
      <c r="R28" s="146" t="s">
        <v>2023</v>
      </c>
      <c r="S28" s="146" t="s">
        <v>2024</v>
      </c>
      <c r="T28" s="146" t="s">
        <v>2025</v>
      </c>
      <c r="U28" s="146" t="s">
        <v>2026</v>
      </c>
      <c r="V28" s="146" t="s">
        <v>2027</v>
      </c>
      <c r="W28" s="146" t="s">
        <v>2028</v>
      </c>
      <c r="X28" s="146" t="s">
        <v>2029</v>
      </c>
      <c r="Z28" s="85" t="str">
        <f t="shared" si="6"/>
        <v>EXPORTA FÁCIL ECONÔMICO - 45209DIAMANTE 30 a 500</v>
      </c>
      <c r="AA28" s="50" t="s">
        <v>43</v>
      </c>
      <c r="AB28" s="50" t="s">
        <v>22</v>
      </c>
      <c r="AC28" s="51" t="s">
        <v>1975</v>
      </c>
      <c r="AD28" s="51" t="s">
        <v>1976</v>
      </c>
      <c r="AE28" s="51" t="s">
        <v>1977</v>
      </c>
      <c r="AF28" s="51" t="s">
        <v>1978</v>
      </c>
      <c r="AG28" s="51" t="s">
        <v>1979</v>
      </c>
      <c r="AH28" s="51" t="s">
        <v>1980</v>
      </c>
      <c r="AI28" s="51" t="s">
        <v>1981</v>
      </c>
      <c r="AK28" s="85" t="str">
        <f t="shared" si="8"/>
        <v>DOCUMENTO INTERNACIONAL EXPRESSO - 45012DIAMANTE 2251 a 500</v>
      </c>
      <c r="AL28" s="50" t="s">
        <v>41</v>
      </c>
      <c r="AM28" s="50" t="s">
        <v>29</v>
      </c>
      <c r="AN28" s="148" t="s">
        <v>2037</v>
      </c>
      <c r="AO28" s="148" t="s">
        <v>2038</v>
      </c>
      <c r="AP28" s="148" t="s">
        <v>2039</v>
      </c>
      <c r="AQ28" s="148" t="s">
        <v>2040</v>
      </c>
      <c r="AR28" s="148" t="s">
        <v>2041</v>
      </c>
      <c r="AS28" s="148" t="s">
        <v>2042</v>
      </c>
      <c r="AT28" s="148" t="s">
        <v>2043</v>
      </c>
      <c r="AV28" s="87" t="s">
        <v>11</v>
      </c>
      <c r="AW28" s="43" t="s">
        <v>1186</v>
      </c>
      <c r="AX28" s="43" t="s">
        <v>12</v>
      </c>
      <c r="AY28" s="49" t="s">
        <v>13</v>
      </c>
      <c r="AZ28" s="49" t="s">
        <v>14</v>
      </c>
      <c r="BA28" s="49" t="s">
        <v>15</v>
      </c>
      <c r="BB28" s="49" t="s">
        <v>16</v>
      </c>
      <c r="BC28" s="49" t="s">
        <v>17</v>
      </c>
      <c r="BD28" s="49" t="s">
        <v>18</v>
      </c>
      <c r="BF28" s="85" t="str">
        <f t="shared" si="10"/>
        <v>PACKET STANDARD  - 33162DIAMANTE START 2501 a 1000</v>
      </c>
      <c r="BG28" s="50" t="s">
        <v>1233</v>
      </c>
      <c r="BH28" s="50" t="s">
        <v>28</v>
      </c>
      <c r="BI28" s="64" t="s">
        <v>2615</v>
      </c>
      <c r="BJ28" s="64" t="s">
        <v>2616</v>
      </c>
      <c r="BK28" s="64" t="s">
        <v>2617</v>
      </c>
      <c r="BL28" s="64" t="s">
        <v>2618</v>
      </c>
      <c r="BM28" s="64" t="s">
        <v>2619</v>
      </c>
      <c r="BN28" s="64" t="s">
        <v>2620</v>
      </c>
      <c r="BP28" s="87" t="s">
        <v>11</v>
      </c>
      <c r="BQ28" s="43" t="s">
        <v>1186</v>
      </c>
      <c r="BR28" s="43" t="s">
        <v>12</v>
      </c>
      <c r="BS28" s="49" t="s">
        <v>13</v>
      </c>
      <c r="BT28" s="49" t="s">
        <v>14</v>
      </c>
      <c r="BU28" s="49" t="s">
        <v>15</v>
      </c>
      <c r="BV28" s="49" t="s">
        <v>16</v>
      </c>
      <c r="BW28" s="49" t="s">
        <v>17</v>
      </c>
      <c r="BX28" s="49" t="s">
        <v>18</v>
      </c>
    </row>
    <row r="29" spans="1:112" x14ac:dyDescent="0.25">
      <c r="A29" s="121">
        <v>0.15</v>
      </c>
      <c r="B29" s="117" t="s">
        <v>1960</v>
      </c>
      <c r="D29" s="85" t="str">
        <f t="shared" si="13"/>
        <v>EXPORTA FÁCIL EXPRESSO - 45110DIAMANTE START 21001 a 1.500</v>
      </c>
      <c r="E29" s="50" t="s">
        <v>1233</v>
      </c>
      <c r="F29" s="50" t="s">
        <v>34</v>
      </c>
      <c r="G29" s="147" t="s">
        <v>2071</v>
      </c>
      <c r="H29" s="147" t="s">
        <v>2072</v>
      </c>
      <c r="I29" s="147" t="s">
        <v>2073</v>
      </c>
      <c r="J29" s="147" t="s">
        <v>2074</v>
      </c>
      <c r="K29" s="147" t="s">
        <v>2075</v>
      </c>
      <c r="L29" s="147" t="s">
        <v>2076</v>
      </c>
      <c r="M29" s="147" t="s">
        <v>2077</v>
      </c>
      <c r="O29" s="85" t="str">
        <f>'[1]EXP FÁCIL STANDARD'!$A$1&amp;P29&amp;Q29</f>
        <v>EXPORTA FÁCIL STANDARD - 45128DIAMANTE START 21001 a 1.500</v>
      </c>
      <c r="P29" s="50" t="s">
        <v>1233</v>
      </c>
      <c r="Q29" s="50" t="s">
        <v>34</v>
      </c>
      <c r="R29" s="146" t="s">
        <v>2078</v>
      </c>
      <c r="S29" s="146" t="s">
        <v>2079</v>
      </c>
      <c r="T29" s="146" t="s">
        <v>2080</v>
      </c>
      <c r="U29" s="146" t="s">
        <v>2081</v>
      </c>
      <c r="V29" s="146" t="s">
        <v>2082</v>
      </c>
      <c r="W29" s="146" t="s">
        <v>2083</v>
      </c>
      <c r="X29" s="146" t="s">
        <v>2084</v>
      </c>
      <c r="Z29" s="85" t="str">
        <f t="shared" si="6"/>
        <v>EXPORTA FÁCIL ECONÔMICO - 45209DIAMANTE 3501 a 1000</v>
      </c>
      <c r="AA29" s="50" t="s">
        <v>43</v>
      </c>
      <c r="AB29" s="50" t="s">
        <v>28</v>
      </c>
      <c r="AC29" s="51" t="s">
        <v>2030</v>
      </c>
      <c r="AD29" s="51" t="s">
        <v>2031</v>
      </c>
      <c r="AE29" s="51" t="s">
        <v>2032</v>
      </c>
      <c r="AF29" s="51" t="s">
        <v>2033</v>
      </c>
      <c r="AG29" s="51" t="s">
        <v>2034</v>
      </c>
      <c r="AH29" s="51" t="s">
        <v>2035</v>
      </c>
      <c r="AI29" s="51" t="s">
        <v>2036</v>
      </c>
      <c r="AK29" s="85" t="str">
        <f t="shared" si="8"/>
        <v>DOCUMENTO INTERNACIONAL EXPRESSO - 45012DIAMANTE 2501 a 1.000</v>
      </c>
      <c r="AL29" s="50" t="s">
        <v>41</v>
      </c>
      <c r="AM29" s="50" t="s">
        <v>35</v>
      </c>
      <c r="AN29" s="148" t="s">
        <v>2091</v>
      </c>
      <c r="AO29" s="148" t="s">
        <v>2092</v>
      </c>
      <c r="AP29" s="148" t="s">
        <v>2093</v>
      </c>
      <c r="AQ29" s="148" t="s">
        <v>2094</v>
      </c>
      <c r="AR29" s="148" t="s">
        <v>2095</v>
      </c>
      <c r="AS29" s="148" t="s">
        <v>2096</v>
      </c>
      <c r="AT29" s="148" t="s">
        <v>2097</v>
      </c>
      <c r="AV29" s="85" t="str">
        <f t="shared" si="14"/>
        <v>PACKET EXPRESS - 33170DIAMANTE START 20 a 300</v>
      </c>
      <c r="AW29" s="50" t="s">
        <v>1233</v>
      </c>
      <c r="AX29" s="51" t="s">
        <v>24</v>
      </c>
      <c r="AY29" s="51" t="s">
        <v>2621</v>
      </c>
      <c r="AZ29" s="51" t="s">
        <v>2622</v>
      </c>
      <c r="BA29" s="51" t="s">
        <v>2623</v>
      </c>
      <c r="BB29" s="51" t="s">
        <v>2624</v>
      </c>
      <c r="BC29" s="51" t="s">
        <v>2625</v>
      </c>
      <c r="BD29" s="51" t="s">
        <v>2626</v>
      </c>
      <c r="BF29" s="85" t="str">
        <f t="shared" si="10"/>
        <v>PACKET STANDARD  - 33162DIAMANTE START 21001 a 1.500</v>
      </c>
      <c r="BG29" s="50" t="s">
        <v>1233</v>
      </c>
      <c r="BH29" s="50" t="s">
        <v>34</v>
      </c>
      <c r="BI29" s="64" t="s">
        <v>2627</v>
      </c>
      <c r="BJ29" s="64" t="s">
        <v>2628</v>
      </c>
      <c r="BK29" s="64" t="s">
        <v>2389</v>
      </c>
      <c r="BL29" s="64" t="s">
        <v>2629</v>
      </c>
      <c r="BM29" s="64" t="s">
        <v>2630</v>
      </c>
      <c r="BN29" s="64" t="s">
        <v>2631</v>
      </c>
      <c r="BP29" s="85" t="str">
        <f t="shared" si="12"/>
        <v>PACKET NOVAS FAIXAS - 33227DIAMANTE START 2  0 a 200</v>
      </c>
      <c r="BQ29" s="50" t="s">
        <v>1233</v>
      </c>
      <c r="BR29" s="64" t="s">
        <v>2000</v>
      </c>
      <c r="BS29" s="51" t="s">
        <v>2632</v>
      </c>
      <c r="BT29" s="51" t="s">
        <v>2633</v>
      </c>
      <c r="BU29" s="51" t="s">
        <v>2634</v>
      </c>
      <c r="BV29" s="51" t="s">
        <v>2635</v>
      </c>
      <c r="BW29" s="51" t="s">
        <v>2636</v>
      </c>
      <c r="BX29" s="51" t="s">
        <v>2637</v>
      </c>
    </row>
    <row r="30" spans="1:112" x14ac:dyDescent="0.25">
      <c r="A30" s="121">
        <v>0.15</v>
      </c>
      <c r="B30" s="117" t="s">
        <v>33</v>
      </c>
      <c r="D30" s="85" t="str">
        <f t="shared" si="13"/>
        <v>EXPORTA FÁCIL EXPRESSO - 45110DIAMANTE START 21.501 a 2.000</v>
      </c>
      <c r="E30" s="50" t="s">
        <v>1233</v>
      </c>
      <c r="F30" s="50" t="s">
        <v>38</v>
      </c>
      <c r="G30" s="147" t="s">
        <v>2120</v>
      </c>
      <c r="H30" s="147" t="s">
        <v>1321</v>
      </c>
      <c r="I30" s="147" t="s">
        <v>2121</v>
      </c>
      <c r="J30" s="147" t="s">
        <v>2122</v>
      </c>
      <c r="K30" s="147" t="s">
        <v>2123</v>
      </c>
      <c r="L30" s="147" t="s">
        <v>2124</v>
      </c>
      <c r="M30" s="147" t="s">
        <v>2125</v>
      </c>
      <c r="O30" s="85" t="str">
        <f>'[1]EXP FÁCIL STANDARD'!$A$1&amp;P30&amp;Q30</f>
        <v>EXPORTA FÁCIL STANDARD - 45128DIAMANTE START 21.501 a 2.000</v>
      </c>
      <c r="P30" s="50" t="s">
        <v>1233</v>
      </c>
      <c r="Q30" s="50" t="s">
        <v>38</v>
      </c>
      <c r="R30" s="146" t="s">
        <v>2126</v>
      </c>
      <c r="S30" s="146" t="s">
        <v>1190</v>
      </c>
      <c r="T30" s="146" t="s">
        <v>2127</v>
      </c>
      <c r="U30" s="146" t="s">
        <v>2128</v>
      </c>
      <c r="V30" s="146" t="s">
        <v>2129</v>
      </c>
      <c r="W30" s="146" t="s">
        <v>2130</v>
      </c>
      <c r="X30" s="146" t="s">
        <v>2131</v>
      </c>
      <c r="Z30" s="85" t="str">
        <f t="shared" si="6"/>
        <v>EXPORTA FÁCIL ECONÔMICO - 45209DIAMANTE 31001 a 1.500</v>
      </c>
      <c r="AA30" s="50" t="s">
        <v>43</v>
      </c>
      <c r="AB30" s="50" t="s">
        <v>34</v>
      </c>
      <c r="AC30" s="51" t="s">
        <v>2085</v>
      </c>
      <c r="AD30" s="51" t="s">
        <v>2086</v>
      </c>
      <c r="AE30" s="51" t="s">
        <v>2087</v>
      </c>
      <c r="AF30" s="51" t="s">
        <v>2088</v>
      </c>
      <c r="AG30" s="51" t="s">
        <v>2089</v>
      </c>
      <c r="AH30" s="51" t="s">
        <v>1414</v>
      </c>
      <c r="AI30" s="51" t="s">
        <v>2090</v>
      </c>
      <c r="AK30" s="85" t="str">
        <f t="shared" si="8"/>
        <v>DOCUMENTO INTERNACIONAL EXPRESSO - 45012DIAMANTE 21.001 a 1.500</v>
      </c>
      <c r="AL30" s="50" t="s">
        <v>41</v>
      </c>
      <c r="AM30" s="50" t="s">
        <v>39</v>
      </c>
      <c r="AN30" s="148" t="s">
        <v>2139</v>
      </c>
      <c r="AO30" s="148" t="s">
        <v>2140</v>
      </c>
      <c r="AP30" s="148" t="s">
        <v>2141</v>
      </c>
      <c r="AQ30" s="148" t="s">
        <v>2142</v>
      </c>
      <c r="AR30" s="148" t="s">
        <v>2143</v>
      </c>
      <c r="AS30" s="148" t="s">
        <v>2144</v>
      </c>
      <c r="AT30" s="148" t="s">
        <v>2145</v>
      </c>
      <c r="AV30" s="85" t="str">
        <f t="shared" si="14"/>
        <v>PACKET EXPRESS - 33170DIAMANTE START 2301 a 500</v>
      </c>
      <c r="AW30" s="50" t="s">
        <v>1233</v>
      </c>
      <c r="AX30" s="51" t="s">
        <v>30</v>
      </c>
      <c r="AY30" s="51" t="s">
        <v>2452</v>
      </c>
      <c r="AZ30" s="51" t="s">
        <v>1530</v>
      </c>
      <c r="BA30" s="51" t="s">
        <v>2533</v>
      </c>
      <c r="BB30" s="51" t="s">
        <v>2455</v>
      </c>
      <c r="BC30" s="51" t="s">
        <v>2638</v>
      </c>
      <c r="BD30" s="51" t="s">
        <v>2639</v>
      </c>
      <c r="BF30" s="85" t="str">
        <f t="shared" si="10"/>
        <v>PACKET STANDARD  - 33162DIAMANTE START 21.501 a 2.000</v>
      </c>
      <c r="BG30" s="50" t="s">
        <v>1233</v>
      </c>
      <c r="BH30" s="50" t="s">
        <v>38</v>
      </c>
      <c r="BI30" s="64" t="s">
        <v>2640</v>
      </c>
      <c r="BJ30" s="64" t="s">
        <v>2641</v>
      </c>
      <c r="BK30" s="64" t="s">
        <v>2642</v>
      </c>
      <c r="BL30" s="64" t="s">
        <v>2643</v>
      </c>
      <c r="BM30" s="64" t="s">
        <v>2644</v>
      </c>
      <c r="BN30" s="64" t="s">
        <v>2645</v>
      </c>
      <c r="BP30" s="85" t="str">
        <f t="shared" si="12"/>
        <v>PACKET NOVAS FAIXAS - 33227DIAMANTE START 2201 a   500</v>
      </c>
      <c r="BQ30" s="50" t="s">
        <v>1233</v>
      </c>
      <c r="BR30" s="64" t="s">
        <v>2056</v>
      </c>
      <c r="BS30" s="51" t="s">
        <v>2646</v>
      </c>
      <c r="BT30" s="51" t="s">
        <v>2647</v>
      </c>
      <c r="BU30" s="51" t="s">
        <v>2648</v>
      </c>
      <c r="BV30" s="51" t="s">
        <v>2649</v>
      </c>
      <c r="BW30" s="51" t="s">
        <v>2650</v>
      </c>
      <c r="BX30" s="51" t="s">
        <v>2651</v>
      </c>
    </row>
    <row r="31" spans="1:112" x14ac:dyDescent="0.25">
      <c r="A31" s="121">
        <v>0.15</v>
      </c>
      <c r="B31" s="117" t="s">
        <v>1189</v>
      </c>
      <c r="D31" s="85" t="str">
        <f t="shared" si="13"/>
        <v>EXPORTA FÁCIL EXPRESSO - 45110DIAMANTE START 22.001 a 2.500</v>
      </c>
      <c r="E31" s="50" t="s">
        <v>1233</v>
      </c>
      <c r="F31" s="50" t="s">
        <v>42</v>
      </c>
      <c r="G31" s="147" t="s">
        <v>2170</v>
      </c>
      <c r="H31" s="147" t="s">
        <v>2171</v>
      </c>
      <c r="I31" s="147" t="s">
        <v>2172</v>
      </c>
      <c r="J31" s="147" t="s">
        <v>2173</v>
      </c>
      <c r="K31" s="147" t="s">
        <v>2174</v>
      </c>
      <c r="L31" s="147" t="s">
        <v>2175</v>
      </c>
      <c r="M31" s="147" t="s">
        <v>2176</v>
      </c>
      <c r="O31" s="85" t="str">
        <f>'[1]EXP FÁCIL STANDARD'!$A$1&amp;P31&amp;Q31</f>
        <v>EXPORTA FÁCIL STANDARD - 45128DIAMANTE START 22.001 a 2.500</v>
      </c>
      <c r="P31" s="50" t="s">
        <v>1233</v>
      </c>
      <c r="Q31" s="50" t="s">
        <v>42</v>
      </c>
      <c r="R31" s="146" t="s">
        <v>2177</v>
      </c>
      <c r="S31" s="146" t="s">
        <v>2178</v>
      </c>
      <c r="T31" s="146" t="s">
        <v>2179</v>
      </c>
      <c r="U31" s="146" t="s">
        <v>2180</v>
      </c>
      <c r="V31" s="146" t="s">
        <v>2181</v>
      </c>
      <c r="W31" s="146" t="s">
        <v>1896</v>
      </c>
      <c r="X31" s="146" t="s">
        <v>2182</v>
      </c>
      <c r="Z31" s="85" t="str">
        <f t="shared" si="6"/>
        <v>EXPORTA FÁCIL ECONÔMICO - 45209DIAMANTE 31.501 a 2.000</v>
      </c>
      <c r="AA31" s="50" t="s">
        <v>43</v>
      </c>
      <c r="AB31" s="50" t="s">
        <v>38</v>
      </c>
      <c r="AC31" s="51" t="s">
        <v>2132</v>
      </c>
      <c r="AD31" s="51" t="s">
        <v>2133</v>
      </c>
      <c r="AE31" s="51" t="s">
        <v>2134</v>
      </c>
      <c r="AF31" s="51" t="s">
        <v>2135</v>
      </c>
      <c r="AG31" s="51" t="s">
        <v>2136</v>
      </c>
      <c r="AH31" s="51" t="s">
        <v>2137</v>
      </c>
      <c r="AI31" s="51" t="s">
        <v>2138</v>
      </c>
      <c r="AK31" s="85" t="str">
        <f t="shared" si="8"/>
        <v>DOCUMENTO INTERNACIONAL EXPRESSO - 45012DIAMANTE 21.501 a 2.000</v>
      </c>
      <c r="AL31" s="50" t="s">
        <v>41</v>
      </c>
      <c r="AM31" s="50" t="s">
        <v>38</v>
      </c>
      <c r="AN31" s="148" t="s">
        <v>2183</v>
      </c>
      <c r="AO31" s="148" t="s">
        <v>2184</v>
      </c>
      <c r="AP31" s="148" t="s">
        <v>1455</v>
      </c>
      <c r="AQ31" s="148" t="s">
        <v>2185</v>
      </c>
      <c r="AR31" s="148" t="s">
        <v>2186</v>
      </c>
      <c r="AS31" s="148" t="s">
        <v>2187</v>
      </c>
      <c r="AT31" s="148" t="s">
        <v>2188</v>
      </c>
      <c r="AV31" s="85" t="str">
        <f t="shared" si="14"/>
        <v>PACKET EXPRESS - 33170DIAMANTE START 2501 a 1000</v>
      </c>
      <c r="AW31" s="50" t="s">
        <v>1233</v>
      </c>
      <c r="AX31" s="51" t="s">
        <v>28</v>
      </c>
      <c r="AY31" s="51" t="s">
        <v>2652</v>
      </c>
      <c r="AZ31" s="51" t="s">
        <v>2154</v>
      </c>
      <c r="BA31" s="51" t="s">
        <v>2653</v>
      </c>
      <c r="BB31" s="51" t="s">
        <v>2654</v>
      </c>
      <c r="BC31" s="51" t="s">
        <v>2655</v>
      </c>
      <c r="BD31" s="51" t="s">
        <v>2656</v>
      </c>
      <c r="BF31" s="85" t="str">
        <f t="shared" si="10"/>
        <v>PACKET STANDARD  - 33162DIAMANTE START 22.001 a 2.500</v>
      </c>
      <c r="BG31" s="50" t="s">
        <v>1233</v>
      </c>
      <c r="BH31" s="50" t="s">
        <v>42</v>
      </c>
      <c r="BI31" s="64" t="s">
        <v>2657</v>
      </c>
      <c r="BJ31" s="64" t="s">
        <v>2658</v>
      </c>
      <c r="BK31" s="64" t="s">
        <v>1650</v>
      </c>
      <c r="BL31" s="64" t="s">
        <v>2659</v>
      </c>
      <c r="BM31" s="64" t="s">
        <v>2660</v>
      </c>
      <c r="BN31" s="64" t="s">
        <v>2275</v>
      </c>
      <c r="BP31" s="85" t="str">
        <f t="shared" si="12"/>
        <v>PACKET NOVAS FAIXAS - 33227DIAMANTE START 2501 a   1000</v>
      </c>
      <c r="BQ31" s="50" t="s">
        <v>1233</v>
      </c>
      <c r="BR31" s="64" t="s">
        <v>2109</v>
      </c>
      <c r="BS31" s="51" t="s">
        <v>2661</v>
      </c>
      <c r="BT31" s="51" t="s">
        <v>2662</v>
      </c>
      <c r="BU31" s="51" t="s">
        <v>1675</v>
      </c>
      <c r="BV31" s="51" t="s">
        <v>1812</v>
      </c>
      <c r="BW31" s="51" t="s">
        <v>2663</v>
      </c>
      <c r="BX31" s="51" t="s">
        <v>2664</v>
      </c>
      <c r="CK31" s="92"/>
      <c r="CL31" s="92"/>
      <c r="CM31" s="93"/>
      <c r="CN31" s="93"/>
      <c r="CO31" s="93"/>
    </row>
    <row r="32" spans="1:112" x14ac:dyDescent="0.25">
      <c r="A32" s="121">
        <v>0.15</v>
      </c>
      <c r="B32" s="117" t="s">
        <v>1233</v>
      </c>
      <c r="D32" s="85" t="str">
        <f t="shared" si="13"/>
        <v>EXPORTA FÁCIL EXPRESSO - 45110DIAMANTE START 22.501 a 3.000</v>
      </c>
      <c r="E32" s="50" t="s">
        <v>1233</v>
      </c>
      <c r="F32" s="50" t="s">
        <v>44</v>
      </c>
      <c r="G32" s="147" t="s">
        <v>2212</v>
      </c>
      <c r="H32" s="147" t="s">
        <v>2213</v>
      </c>
      <c r="I32" s="147" t="s">
        <v>2214</v>
      </c>
      <c r="J32" s="147" t="s">
        <v>2215</v>
      </c>
      <c r="K32" s="147" t="s">
        <v>2216</v>
      </c>
      <c r="L32" s="147" t="s">
        <v>2217</v>
      </c>
      <c r="M32" s="147" t="s">
        <v>2218</v>
      </c>
      <c r="O32" s="85" t="str">
        <f>'[1]EXP FÁCIL STANDARD'!$A$1&amp;P32&amp;Q32</f>
        <v>EXPORTA FÁCIL STANDARD - 45128DIAMANTE START 22.501 a 3.000</v>
      </c>
      <c r="P32" s="50" t="s">
        <v>1233</v>
      </c>
      <c r="Q32" s="50" t="s">
        <v>44</v>
      </c>
      <c r="R32" s="146" t="s">
        <v>2219</v>
      </c>
      <c r="S32" s="146" t="s">
        <v>2220</v>
      </c>
      <c r="T32" s="146" t="s">
        <v>2221</v>
      </c>
      <c r="U32" s="146" t="s">
        <v>2222</v>
      </c>
      <c r="V32" s="146" t="s">
        <v>2223</v>
      </c>
      <c r="W32" s="146" t="s">
        <v>2224</v>
      </c>
      <c r="X32" s="146" t="s">
        <v>2225</v>
      </c>
      <c r="Z32" s="85" t="str">
        <f t="shared" si="6"/>
        <v>EXPORTA FÁCIL ECONÔMICO - 45209 Peso (g)</v>
      </c>
      <c r="AA32" s="43"/>
      <c r="AB32" s="43" t="s">
        <v>12</v>
      </c>
      <c r="AC32" s="49" t="s">
        <v>13</v>
      </c>
      <c r="AD32" s="49" t="s">
        <v>14</v>
      </c>
      <c r="AE32" s="49" t="s">
        <v>15</v>
      </c>
      <c r="AF32" s="49" t="s">
        <v>16</v>
      </c>
      <c r="AG32" s="49" t="s">
        <v>17</v>
      </c>
      <c r="AH32" s="49" t="s">
        <v>18</v>
      </c>
      <c r="AI32" s="49" t="s">
        <v>19</v>
      </c>
      <c r="AK32" s="85" t="str">
        <f t="shared" si="8"/>
        <v>DOCUMENTO INTERNACIONAL EXPRESSO - 45012 Peso (g)</v>
      </c>
      <c r="AL32" s="43"/>
      <c r="AM32" s="43" t="s">
        <v>12</v>
      </c>
      <c r="AN32" s="49" t="s">
        <v>13</v>
      </c>
      <c r="AO32" s="49" t="s">
        <v>14</v>
      </c>
      <c r="AP32" s="49" t="s">
        <v>15</v>
      </c>
      <c r="AQ32" s="49" t="s">
        <v>16</v>
      </c>
      <c r="AR32" s="49" t="s">
        <v>17</v>
      </c>
      <c r="AS32" s="49" t="s">
        <v>18</v>
      </c>
      <c r="AT32" s="49" t="s">
        <v>19</v>
      </c>
      <c r="AV32" s="85" t="str">
        <f t="shared" si="14"/>
        <v>PACKET EXPRESS - 33170DIAMANTE START 21001 a 1.500</v>
      </c>
      <c r="AW32" s="50" t="s">
        <v>1233</v>
      </c>
      <c r="AX32" s="51" t="s">
        <v>34</v>
      </c>
      <c r="AY32" s="51" t="s">
        <v>2665</v>
      </c>
      <c r="AZ32" s="51" t="s">
        <v>2666</v>
      </c>
      <c r="BA32" s="51" t="s">
        <v>2667</v>
      </c>
      <c r="BB32" s="51" t="s">
        <v>2668</v>
      </c>
      <c r="BC32" s="51" t="s">
        <v>2669</v>
      </c>
      <c r="BD32" s="51" t="s">
        <v>2670</v>
      </c>
      <c r="BF32" s="85" t="str">
        <f t="shared" si="10"/>
        <v>PACKET STANDARD  - 33162DIAMANTE START 22.501 a 3.000</v>
      </c>
      <c r="BG32" s="50" t="s">
        <v>1233</v>
      </c>
      <c r="BH32" s="50" t="s">
        <v>44</v>
      </c>
      <c r="BI32" s="64" t="s">
        <v>2671</v>
      </c>
      <c r="BJ32" s="64" t="s">
        <v>2672</v>
      </c>
      <c r="BK32" s="64" t="s">
        <v>2673</v>
      </c>
      <c r="BL32" s="64" t="s">
        <v>1918</v>
      </c>
      <c r="BM32" s="64" t="s">
        <v>2674</v>
      </c>
      <c r="BN32" s="64" t="s">
        <v>2675</v>
      </c>
      <c r="BP32" s="85" t="str">
        <f t="shared" si="12"/>
        <v>PACKET NOVAS FAIXAS - 33227DIAMANTE START 21001 a   1500</v>
      </c>
      <c r="BQ32" s="50" t="s">
        <v>1233</v>
      </c>
      <c r="BR32" s="64" t="s">
        <v>2157</v>
      </c>
      <c r="BS32" s="51" t="s">
        <v>2676</v>
      </c>
      <c r="BT32" s="51" t="s">
        <v>2677</v>
      </c>
      <c r="BU32" s="51" t="s">
        <v>1537</v>
      </c>
      <c r="BV32" s="51" t="s">
        <v>2678</v>
      </c>
      <c r="BW32" s="51" t="s">
        <v>2679</v>
      </c>
      <c r="BX32" s="51" t="s">
        <v>2680</v>
      </c>
    </row>
    <row r="33" spans="1:112" x14ac:dyDescent="0.25">
      <c r="A33" s="121">
        <v>0.15</v>
      </c>
      <c r="B33" s="117" t="s">
        <v>37</v>
      </c>
      <c r="D33" s="85" t="str">
        <f t="shared" si="13"/>
        <v>EXPORTA FÁCIL EXPRESSO - 45110DIAMANTE START 23.001 a 3.500</v>
      </c>
      <c r="E33" s="50" t="s">
        <v>1233</v>
      </c>
      <c r="F33" s="50" t="s">
        <v>46</v>
      </c>
      <c r="G33" s="147" t="s">
        <v>2248</v>
      </c>
      <c r="H33" s="147" t="s">
        <v>2249</v>
      </c>
      <c r="I33" s="147" t="s">
        <v>2250</v>
      </c>
      <c r="J33" s="147" t="s">
        <v>2251</v>
      </c>
      <c r="K33" s="147" t="s">
        <v>2252</v>
      </c>
      <c r="L33" s="147" t="s">
        <v>2253</v>
      </c>
      <c r="M33" s="147" t="s">
        <v>2254</v>
      </c>
      <c r="O33" s="85" t="str">
        <f>'[1]EXP FÁCIL STANDARD'!$A$1&amp;P33&amp;Q33</f>
        <v>EXPORTA FÁCIL STANDARD - 45128DIAMANTE START 23.001 a 3.500</v>
      </c>
      <c r="P33" s="50" t="s">
        <v>1233</v>
      </c>
      <c r="Q33" s="50" t="s">
        <v>46</v>
      </c>
      <c r="R33" s="146" t="s">
        <v>2255</v>
      </c>
      <c r="S33" s="146" t="s">
        <v>2256</v>
      </c>
      <c r="T33" s="146" t="s">
        <v>2257</v>
      </c>
      <c r="U33" s="146" t="s">
        <v>2258</v>
      </c>
      <c r="V33" s="146" t="s">
        <v>2259</v>
      </c>
      <c r="W33" s="146" t="s">
        <v>2260</v>
      </c>
      <c r="X33" s="146" t="s">
        <v>2261</v>
      </c>
      <c r="Z33" s="85" t="str">
        <f t="shared" si="6"/>
        <v>EXPORTA FÁCIL ECONÔMICO - 45209DIAMANTE 40 a 500</v>
      </c>
      <c r="AA33" s="50" t="s">
        <v>45</v>
      </c>
      <c r="AB33" s="50" t="s">
        <v>22</v>
      </c>
      <c r="AC33" s="51" t="s">
        <v>1975</v>
      </c>
      <c r="AD33" s="51" t="s">
        <v>1976</v>
      </c>
      <c r="AE33" s="51" t="s">
        <v>1977</v>
      </c>
      <c r="AF33" s="51" t="s">
        <v>1978</v>
      </c>
      <c r="AG33" s="51" t="s">
        <v>1979</v>
      </c>
      <c r="AH33" s="51" t="s">
        <v>1980</v>
      </c>
      <c r="AI33" s="51" t="s">
        <v>1981</v>
      </c>
      <c r="AK33" s="85" t="str">
        <f t="shared" si="8"/>
        <v>DOCUMENTO INTERNACIONAL EXPRESSO - 45012DIAMANTE 30 a 250</v>
      </c>
      <c r="AL33" s="50" t="s">
        <v>43</v>
      </c>
      <c r="AM33" s="50" t="s">
        <v>23</v>
      </c>
      <c r="AN33" s="148" t="s">
        <v>1982</v>
      </c>
      <c r="AO33" s="148" t="s">
        <v>1983</v>
      </c>
      <c r="AP33" s="148" t="s">
        <v>1403</v>
      </c>
      <c r="AQ33" s="148" t="s">
        <v>1984</v>
      </c>
      <c r="AR33" s="148" t="s">
        <v>1985</v>
      </c>
      <c r="AS33" s="148" t="s">
        <v>1986</v>
      </c>
      <c r="AT33" s="148" t="s">
        <v>1987</v>
      </c>
      <c r="AV33" s="85" t="str">
        <f t="shared" si="14"/>
        <v>PACKET EXPRESS - 33170DIAMANTE START 21.501 a 2.000</v>
      </c>
      <c r="AW33" s="50" t="s">
        <v>1233</v>
      </c>
      <c r="AX33" s="51" t="s">
        <v>38</v>
      </c>
      <c r="AY33" s="51" t="s">
        <v>2681</v>
      </c>
      <c r="AZ33" s="51" t="s">
        <v>2682</v>
      </c>
      <c r="BA33" s="51" t="s">
        <v>2683</v>
      </c>
      <c r="BB33" s="51" t="s">
        <v>2684</v>
      </c>
      <c r="BC33" s="51" t="s">
        <v>1655</v>
      </c>
      <c r="BD33" s="51" t="s">
        <v>2685</v>
      </c>
      <c r="BF33" s="85" t="str">
        <f t="shared" si="10"/>
        <v>PACKET STANDARD  - 33162DIAMANTE START 23.001 a 3.500</v>
      </c>
      <c r="BG33" s="50" t="s">
        <v>1233</v>
      </c>
      <c r="BH33" s="50" t="s">
        <v>46</v>
      </c>
      <c r="BI33" s="64" t="s">
        <v>2686</v>
      </c>
      <c r="BJ33" s="64" t="s">
        <v>2687</v>
      </c>
      <c r="BK33" s="64" t="s">
        <v>2688</v>
      </c>
      <c r="BL33" s="64" t="s">
        <v>2689</v>
      </c>
      <c r="BM33" s="64" t="s">
        <v>2690</v>
      </c>
      <c r="BN33" s="64" t="s">
        <v>2691</v>
      </c>
      <c r="BP33" s="85" t="str">
        <f t="shared" si="12"/>
        <v>PACKET NOVAS FAIXAS - 33227DIAMANTE START 21501 a   2000</v>
      </c>
      <c r="BQ33" s="50" t="s">
        <v>1233</v>
      </c>
      <c r="BR33" s="64" t="s">
        <v>2200</v>
      </c>
      <c r="BS33" s="51" t="s">
        <v>2692</v>
      </c>
      <c r="BT33" s="51" t="s">
        <v>2693</v>
      </c>
      <c r="BU33" s="51" t="s">
        <v>2694</v>
      </c>
      <c r="BV33" s="51" t="s">
        <v>2695</v>
      </c>
      <c r="BW33" s="51" t="s">
        <v>2696</v>
      </c>
      <c r="BX33" s="51" t="s">
        <v>2616</v>
      </c>
    </row>
    <row r="34" spans="1:112" x14ac:dyDescent="0.25">
      <c r="A34" s="121">
        <v>0.15</v>
      </c>
      <c r="B34" s="117" t="s">
        <v>41</v>
      </c>
      <c r="D34" s="85" t="str">
        <f t="shared" ref="D34:D37" si="15">$D$1&amp;E34&amp;F34</f>
        <v>EXPORTA FÁCIL EXPRESSO - 45110DIAMANTE START 23.501 a 4.000</v>
      </c>
      <c r="E34" s="50" t="s">
        <v>1233</v>
      </c>
      <c r="F34" s="50" t="s">
        <v>48</v>
      </c>
      <c r="G34" s="147" t="s">
        <v>2286</v>
      </c>
      <c r="H34" s="147" t="s">
        <v>2287</v>
      </c>
      <c r="I34" s="147" t="s">
        <v>2288</v>
      </c>
      <c r="J34" s="147" t="s">
        <v>2289</v>
      </c>
      <c r="K34" s="147" t="s">
        <v>2290</v>
      </c>
      <c r="L34" s="147" t="s">
        <v>2291</v>
      </c>
      <c r="M34" s="147" t="s">
        <v>2292</v>
      </c>
      <c r="O34" s="85" t="str">
        <f>'[1]EXP FÁCIL STANDARD'!$A$1&amp;P34&amp;Q34</f>
        <v>EXPORTA FÁCIL STANDARD - 45128DIAMANTE START 23.501 a 4.000</v>
      </c>
      <c r="P34" s="50" t="s">
        <v>1233</v>
      </c>
      <c r="Q34" s="50" t="s">
        <v>48</v>
      </c>
      <c r="R34" s="146" t="s">
        <v>2293</v>
      </c>
      <c r="S34" s="146" t="s">
        <v>2294</v>
      </c>
      <c r="T34" s="146" t="s">
        <v>2295</v>
      </c>
      <c r="U34" s="146" t="s">
        <v>2296</v>
      </c>
      <c r="V34" s="146" t="s">
        <v>2297</v>
      </c>
      <c r="W34" s="146" t="s">
        <v>2298</v>
      </c>
      <c r="X34" s="146" t="s">
        <v>2299</v>
      </c>
      <c r="Z34" s="85" t="str">
        <f t="shared" si="6"/>
        <v>EXPORTA FÁCIL ECONÔMICO - 45209DIAMANTE 4501 a 1000</v>
      </c>
      <c r="AA34" s="50" t="s">
        <v>45</v>
      </c>
      <c r="AB34" s="50" t="s">
        <v>28</v>
      </c>
      <c r="AC34" s="51" t="s">
        <v>2030</v>
      </c>
      <c r="AD34" s="51" t="s">
        <v>2031</v>
      </c>
      <c r="AE34" s="51" t="s">
        <v>2032</v>
      </c>
      <c r="AF34" s="51" t="s">
        <v>2033</v>
      </c>
      <c r="AG34" s="51" t="s">
        <v>2034</v>
      </c>
      <c r="AH34" s="51" t="s">
        <v>2035</v>
      </c>
      <c r="AI34" s="51" t="s">
        <v>2036</v>
      </c>
      <c r="AK34" s="85" t="str">
        <f t="shared" si="8"/>
        <v>DOCUMENTO INTERNACIONAL EXPRESSO - 45012DIAMANTE 3251 a 500</v>
      </c>
      <c r="AL34" s="50" t="s">
        <v>43</v>
      </c>
      <c r="AM34" s="50" t="s">
        <v>29</v>
      </c>
      <c r="AN34" s="148" t="s">
        <v>2037</v>
      </c>
      <c r="AO34" s="148" t="s">
        <v>2038</v>
      </c>
      <c r="AP34" s="148" t="s">
        <v>2039</v>
      </c>
      <c r="AQ34" s="148" t="s">
        <v>2040</v>
      </c>
      <c r="AR34" s="148" t="s">
        <v>2041</v>
      </c>
      <c r="AS34" s="148" t="s">
        <v>2042</v>
      </c>
      <c r="AT34" s="148" t="s">
        <v>2043</v>
      </c>
      <c r="AV34" s="85" t="str">
        <f t="shared" si="14"/>
        <v>PACKET EXPRESS - 33170DIAMANTE START 22.001 a 2.500</v>
      </c>
      <c r="AW34" s="50" t="s">
        <v>1233</v>
      </c>
      <c r="AX34" s="51" t="s">
        <v>42</v>
      </c>
      <c r="AY34" s="51" t="s">
        <v>2697</v>
      </c>
      <c r="AZ34" s="51" t="s">
        <v>2698</v>
      </c>
      <c r="BA34" s="51" t="s">
        <v>2699</v>
      </c>
      <c r="BB34" s="51" t="s">
        <v>2700</v>
      </c>
      <c r="BC34" s="51" t="s">
        <v>2701</v>
      </c>
      <c r="BD34" s="51" t="s">
        <v>2702</v>
      </c>
      <c r="BF34" s="85" t="str">
        <f t="shared" si="10"/>
        <v>PACKET STANDARD  - 33162DIAMANTE START 23.501 a 4.000</v>
      </c>
      <c r="BG34" s="50" t="s">
        <v>1233</v>
      </c>
      <c r="BH34" s="50" t="s">
        <v>48</v>
      </c>
      <c r="BI34" s="64" t="s">
        <v>2703</v>
      </c>
      <c r="BJ34" s="64" t="s">
        <v>2704</v>
      </c>
      <c r="BK34" s="64" t="s">
        <v>2705</v>
      </c>
      <c r="BL34" s="64" t="s">
        <v>2706</v>
      </c>
      <c r="BM34" s="64" t="s">
        <v>2707</v>
      </c>
      <c r="BN34" s="64" t="s">
        <v>2708</v>
      </c>
      <c r="BP34" s="85" t="str">
        <f t="shared" si="12"/>
        <v>PACKET NOVAS FAIXAS - 33227DIAMANTE START 22001 a   2500</v>
      </c>
      <c r="BQ34" s="50" t="s">
        <v>1233</v>
      </c>
      <c r="BR34" s="64" t="s">
        <v>2238</v>
      </c>
      <c r="BS34" s="51" t="s">
        <v>2709</v>
      </c>
      <c r="BT34" s="51" t="s">
        <v>2710</v>
      </c>
      <c r="BU34" s="51" t="s">
        <v>2711</v>
      </c>
      <c r="BV34" s="51" t="s">
        <v>2712</v>
      </c>
      <c r="BW34" s="51" t="s">
        <v>2713</v>
      </c>
      <c r="BX34" s="51" t="s">
        <v>2160</v>
      </c>
    </row>
    <row r="35" spans="1:112" x14ac:dyDescent="0.25">
      <c r="A35" s="121">
        <v>0.15</v>
      </c>
      <c r="B35" s="117" t="s">
        <v>43</v>
      </c>
      <c r="D35" s="85" t="str">
        <f t="shared" si="15"/>
        <v>EXPORTA FÁCIL EXPRESSO - 45110DIAMANTE START 24.001 a 4.500</v>
      </c>
      <c r="E35" s="50" t="s">
        <v>1233</v>
      </c>
      <c r="F35" s="50" t="s">
        <v>50</v>
      </c>
      <c r="G35" s="147" t="s">
        <v>2322</v>
      </c>
      <c r="H35" s="147" t="s">
        <v>2323</v>
      </c>
      <c r="I35" s="147" t="s">
        <v>2324</v>
      </c>
      <c r="J35" s="147" t="s">
        <v>2325</v>
      </c>
      <c r="K35" s="147" t="s">
        <v>2326</v>
      </c>
      <c r="L35" s="147" t="s">
        <v>2327</v>
      </c>
      <c r="M35" s="147" t="s">
        <v>2328</v>
      </c>
      <c r="O35" s="85" t="str">
        <f>'[1]EXP FÁCIL STANDARD'!$A$1&amp;P35&amp;Q35</f>
        <v>EXPORTA FÁCIL STANDARD - 45128DIAMANTE START 24.001 a 4.500</v>
      </c>
      <c r="P35" s="50" t="s">
        <v>1233</v>
      </c>
      <c r="Q35" s="50" t="s">
        <v>50</v>
      </c>
      <c r="R35" s="146" t="s">
        <v>2329</v>
      </c>
      <c r="S35" s="146" t="s">
        <v>2330</v>
      </c>
      <c r="T35" s="146" t="s">
        <v>2331</v>
      </c>
      <c r="U35" s="146" t="s">
        <v>2332</v>
      </c>
      <c r="V35" s="146" t="s">
        <v>2333</v>
      </c>
      <c r="W35" s="146" t="s">
        <v>1432</v>
      </c>
      <c r="X35" s="146" t="s">
        <v>2334</v>
      </c>
      <c r="Z35" s="85" t="str">
        <f t="shared" si="6"/>
        <v>EXPORTA FÁCIL ECONÔMICO - 45209DIAMANTE 41001 a 1.500</v>
      </c>
      <c r="AA35" s="50" t="s">
        <v>45</v>
      </c>
      <c r="AB35" s="50" t="s">
        <v>34</v>
      </c>
      <c r="AC35" s="51" t="s">
        <v>2085</v>
      </c>
      <c r="AD35" s="51" t="s">
        <v>2086</v>
      </c>
      <c r="AE35" s="51" t="s">
        <v>2087</v>
      </c>
      <c r="AF35" s="51" t="s">
        <v>2088</v>
      </c>
      <c r="AG35" s="51" t="s">
        <v>2089</v>
      </c>
      <c r="AH35" s="51" t="s">
        <v>1414</v>
      </c>
      <c r="AI35" s="51" t="s">
        <v>2090</v>
      </c>
      <c r="AK35" s="85" t="str">
        <f t="shared" si="8"/>
        <v>DOCUMENTO INTERNACIONAL EXPRESSO - 45012DIAMANTE 3501 a 1.000</v>
      </c>
      <c r="AL35" s="50" t="s">
        <v>43</v>
      </c>
      <c r="AM35" s="50" t="s">
        <v>35</v>
      </c>
      <c r="AN35" s="148" t="s">
        <v>2091</v>
      </c>
      <c r="AO35" s="148" t="s">
        <v>2092</v>
      </c>
      <c r="AP35" s="148" t="s">
        <v>2093</v>
      </c>
      <c r="AQ35" s="148" t="s">
        <v>2094</v>
      </c>
      <c r="AR35" s="148" t="s">
        <v>2095</v>
      </c>
      <c r="AS35" s="148" t="s">
        <v>2096</v>
      </c>
      <c r="AT35" s="148" t="s">
        <v>2097</v>
      </c>
      <c r="AV35" s="85" t="str">
        <f t="shared" si="14"/>
        <v>PACKET EXPRESS - 33170DIAMANTE START 22.501 a 3.000</v>
      </c>
      <c r="AW35" s="50" t="s">
        <v>1233</v>
      </c>
      <c r="AX35" s="51" t="s">
        <v>44</v>
      </c>
      <c r="AY35" s="51" t="s">
        <v>2714</v>
      </c>
      <c r="AZ35" s="51" t="s">
        <v>2715</v>
      </c>
      <c r="BA35" s="51" t="s">
        <v>2716</v>
      </c>
      <c r="BB35" s="51" t="s">
        <v>2717</v>
      </c>
      <c r="BC35" s="51" t="s">
        <v>2552</v>
      </c>
      <c r="BD35" s="51" t="s">
        <v>2718</v>
      </c>
      <c r="BF35" s="85" t="str">
        <f t="shared" si="10"/>
        <v>PACKET STANDARD  - 33162DIAMANTE START 24.001 a 4.500</v>
      </c>
      <c r="BG35" s="50" t="s">
        <v>1233</v>
      </c>
      <c r="BH35" s="50" t="s">
        <v>50</v>
      </c>
      <c r="BI35" s="64" t="s">
        <v>2719</v>
      </c>
      <c r="BJ35" s="64" t="s">
        <v>2720</v>
      </c>
      <c r="BK35" s="64" t="s">
        <v>2721</v>
      </c>
      <c r="BL35" s="64" t="s">
        <v>2722</v>
      </c>
      <c r="BM35" s="64" t="s">
        <v>2723</v>
      </c>
      <c r="BN35" s="64" t="s">
        <v>2724</v>
      </c>
      <c r="BP35" s="85" t="str">
        <f t="shared" si="12"/>
        <v>PACKET NOVAS FAIXAS - 33227DIAMANTE START 22501 a   3000</v>
      </c>
      <c r="BQ35" s="50" t="s">
        <v>1233</v>
      </c>
      <c r="BR35" s="64" t="s">
        <v>2274</v>
      </c>
      <c r="BS35" s="51" t="s">
        <v>1521</v>
      </c>
      <c r="BT35" s="51" t="s">
        <v>2725</v>
      </c>
      <c r="BU35" s="51" t="s">
        <v>2726</v>
      </c>
      <c r="BV35" s="51" t="s">
        <v>2727</v>
      </c>
      <c r="BW35" s="51" t="s">
        <v>2728</v>
      </c>
      <c r="BX35" s="51" t="s">
        <v>2729</v>
      </c>
      <c r="CX35" s="92"/>
      <c r="CY35" s="92"/>
    </row>
    <row r="36" spans="1:112" x14ac:dyDescent="0.25">
      <c r="A36" s="121">
        <v>0.15</v>
      </c>
      <c r="B36" s="117" t="s">
        <v>45</v>
      </c>
      <c r="D36" s="85" t="str">
        <f t="shared" si="15"/>
        <v>EXPORTA FÁCIL EXPRESSO - 45110DIAMANTE START 24.501 a 5.000</v>
      </c>
      <c r="E36" s="50" t="s">
        <v>1233</v>
      </c>
      <c r="F36" s="50" t="s">
        <v>52</v>
      </c>
      <c r="G36" s="147" t="s">
        <v>2354</v>
      </c>
      <c r="H36" s="147" t="s">
        <v>2355</v>
      </c>
      <c r="I36" s="147" t="s">
        <v>2356</v>
      </c>
      <c r="J36" s="147" t="s">
        <v>2357</v>
      </c>
      <c r="K36" s="147" t="s">
        <v>2358</v>
      </c>
      <c r="L36" s="147" t="s">
        <v>2359</v>
      </c>
      <c r="M36" s="147" t="s">
        <v>2360</v>
      </c>
      <c r="O36" s="85" t="str">
        <f>'[1]EXP FÁCIL STANDARD'!$A$1&amp;P36&amp;Q36</f>
        <v>EXPORTA FÁCIL STANDARD - 45128DIAMANTE START 24.501 a 5.000</v>
      </c>
      <c r="P36" s="50" t="s">
        <v>1233</v>
      </c>
      <c r="Q36" s="50" t="s">
        <v>52</v>
      </c>
      <c r="R36" s="146" t="s">
        <v>2361</v>
      </c>
      <c r="S36" s="146" t="s">
        <v>2362</v>
      </c>
      <c r="T36" s="146" t="s">
        <v>2363</v>
      </c>
      <c r="U36" s="146" t="s">
        <v>2364</v>
      </c>
      <c r="V36" s="146" t="s">
        <v>2365</v>
      </c>
      <c r="W36" s="146" t="s">
        <v>2366</v>
      </c>
      <c r="X36" s="146" t="s">
        <v>2367</v>
      </c>
      <c r="Z36" s="85" t="str">
        <f t="shared" si="6"/>
        <v>EXPORTA FÁCIL ECONÔMICO - 45209DIAMANTE 41.501 a 2.000</v>
      </c>
      <c r="AA36" s="50" t="s">
        <v>45</v>
      </c>
      <c r="AB36" s="50" t="s">
        <v>38</v>
      </c>
      <c r="AC36" s="51" t="s">
        <v>2132</v>
      </c>
      <c r="AD36" s="51" t="s">
        <v>2133</v>
      </c>
      <c r="AE36" s="51" t="s">
        <v>2134</v>
      </c>
      <c r="AF36" s="51" t="s">
        <v>2135</v>
      </c>
      <c r="AG36" s="51" t="s">
        <v>2136</v>
      </c>
      <c r="AH36" s="51" t="s">
        <v>2137</v>
      </c>
      <c r="AI36" s="51" t="s">
        <v>2138</v>
      </c>
      <c r="AK36" s="85" t="str">
        <f t="shared" si="8"/>
        <v>DOCUMENTO INTERNACIONAL EXPRESSO - 45012DIAMANTE 31.001 a 1.500</v>
      </c>
      <c r="AL36" s="50" t="s">
        <v>43</v>
      </c>
      <c r="AM36" s="50" t="s">
        <v>39</v>
      </c>
      <c r="AN36" s="148" t="s">
        <v>2139</v>
      </c>
      <c r="AO36" s="148" t="s">
        <v>2140</v>
      </c>
      <c r="AP36" s="148" t="s">
        <v>2141</v>
      </c>
      <c r="AQ36" s="148" t="s">
        <v>2142</v>
      </c>
      <c r="AR36" s="148" t="s">
        <v>2143</v>
      </c>
      <c r="AS36" s="148" t="s">
        <v>2144</v>
      </c>
      <c r="AT36" s="148" t="s">
        <v>2145</v>
      </c>
      <c r="AV36" s="85" t="str">
        <f t="shared" si="14"/>
        <v>PACKET EXPRESS - 33170DIAMANTE START 23.001 a 3.500</v>
      </c>
      <c r="AW36" s="50" t="s">
        <v>1233</v>
      </c>
      <c r="AX36" s="51" t="s">
        <v>46</v>
      </c>
      <c r="AY36" s="51" t="s">
        <v>2730</v>
      </c>
      <c r="AZ36" s="51" t="s">
        <v>2731</v>
      </c>
      <c r="BA36" s="51" t="s">
        <v>2732</v>
      </c>
      <c r="BB36" s="51" t="s">
        <v>2335</v>
      </c>
      <c r="BC36" s="51" t="s">
        <v>2733</v>
      </c>
      <c r="BD36" s="51" t="s">
        <v>1824</v>
      </c>
      <c r="BF36" s="85" t="str">
        <f t="shared" si="10"/>
        <v>PACKET STANDARD  - 33162DIAMANTE START 24.501 a 5.000</v>
      </c>
      <c r="BG36" s="50" t="s">
        <v>1233</v>
      </c>
      <c r="BH36" s="50" t="s">
        <v>52</v>
      </c>
      <c r="BI36" s="64" t="s">
        <v>2734</v>
      </c>
      <c r="BJ36" s="64" t="s">
        <v>2735</v>
      </c>
      <c r="BK36" s="64" t="s">
        <v>2344</v>
      </c>
      <c r="BL36" s="64" t="s">
        <v>2736</v>
      </c>
      <c r="BM36" s="64" t="s">
        <v>2737</v>
      </c>
      <c r="BN36" s="64" t="s">
        <v>2738</v>
      </c>
      <c r="BP36" s="85" t="str">
        <f t="shared" si="12"/>
        <v>PACKET NOVAS FAIXAS - 33227DIAMANTE START 23001 a  3500</v>
      </c>
      <c r="BQ36" s="50" t="s">
        <v>1233</v>
      </c>
      <c r="BR36" s="64" t="s">
        <v>2312</v>
      </c>
      <c r="BS36" s="51" t="s">
        <v>2739</v>
      </c>
      <c r="BT36" s="51" t="s">
        <v>2740</v>
      </c>
      <c r="BU36" s="51" t="s">
        <v>2193</v>
      </c>
      <c r="BV36" s="51" t="s">
        <v>2741</v>
      </c>
      <c r="BW36" s="51" t="s">
        <v>2742</v>
      </c>
      <c r="BX36" s="51" t="s">
        <v>1650</v>
      </c>
      <c r="CK36" s="92"/>
      <c r="CL36" s="92"/>
      <c r="CM36" s="93"/>
      <c r="CN36" s="93"/>
      <c r="CO36" s="93"/>
    </row>
    <row r="37" spans="1:112" x14ac:dyDescent="0.25">
      <c r="A37" s="121">
        <v>0.15</v>
      </c>
      <c r="B37" s="117" t="s">
        <v>47</v>
      </c>
      <c r="D37" s="85" t="str">
        <f t="shared" si="15"/>
        <v>EXPORTA FÁCIL EXPRESSO - 45110DIAMANTE START 21/2 Kg Adicional</v>
      </c>
      <c r="E37" s="50" t="s">
        <v>1233</v>
      </c>
      <c r="F37" s="50" t="s">
        <v>54</v>
      </c>
      <c r="G37" s="147" t="s">
        <v>2386</v>
      </c>
      <c r="H37" s="147" t="s">
        <v>2387</v>
      </c>
      <c r="I37" s="147" t="s">
        <v>1607</v>
      </c>
      <c r="J37" s="147" t="s">
        <v>2388</v>
      </c>
      <c r="K37" s="147" t="s">
        <v>2389</v>
      </c>
      <c r="L37" s="147" t="s">
        <v>2390</v>
      </c>
      <c r="M37" s="147" t="s">
        <v>2391</v>
      </c>
      <c r="O37" s="85" t="str">
        <f>'[1]EXP FÁCIL STANDARD'!$A$1&amp;P37&amp;Q37</f>
        <v>EXPORTA FÁCIL STANDARD - 45128DIAMANTE START 21/2 Kg Adicional</v>
      </c>
      <c r="P37" s="50" t="s">
        <v>1233</v>
      </c>
      <c r="Q37" s="50" t="s">
        <v>54</v>
      </c>
      <c r="R37" s="146" t="s">
        <v>2392</v>
      </c>
      <c r="S37" s="146" t="s">
        <v>2393</v>
      </c>
      <c r="T37" s="146" t="s">
        <v>2394</v>
      </c>
      <c r="U37" s="146" t="s">
        <v>1763</v>
      </c>
      <c r="V37" s="146" t="s">
        <v>1607</v>
      </c>
      <c r="W37" s="146" t="s">
        <v>2395</v>
      </c>
      <c r="X37" s="146" t="s">
        <v>1561</v>
      </c>
      <c r="Z37" s="85" t="str">
        <f t="shared" si="6"/>
        <v>EXPORTA FÁCIL ECONÔMICO - 45209 Peso (g)</v>
      </c>
      <c r="AA37" s="43"/>
      <c r="AB37" s="43" t="s">
        <v>12</v>
      </c>
      <c r="AC37" s="49" t="s">
        <v>13</v>
      </c>
      <c r="AD37" s="49" t="s">
        <v>14</v>
      </c>
      <c r="AE37" s="49" t="s">
        <v>15</v>
      </c>
      <c r="AF37" s="49" t="s">
        <v>16</v>
      </c>
      <c r="AG37" s="49" t="s">
        <v>17</v>
      </c>
      <c r="AH37" s="49" t="s">
        <v>18</v>
      </c>
      <c r="AI37" s="49" t="s">
        <v>19</v>
      </c>
      <c r="AK37" s="85" t="str">
        <f t="shared" si="8"/>
        <v>DOCUMENTO INTERNACIONAL EXPRESSO - 45012DIAMANTE 31.501 a 2.000</v>
      </c>
      <c r="AL37" s="50" t="s">
        <v>43</v>
      </c>
      <c r="AM37" s="50" t="s">
        <v>38</v>
      </c>
      <c r="AN37" s="148" t="s">
        <v>2183</v>
      </c>
      <c r="AO37" s="148" t="s">
        <v>2184</v>
      </c>
      <c r="AP37" s="148" t="s">
        <v>1455</v>
      </c>
      <c r="AQ37" s="148" t="s">
        <v>2185</v>
      </c>
      <c r="AR37" s="148" t="s">
        <v>2186</v>
      </c>
      <c r="AS37" s="148" t="s">
        <v>2187</v>
      </c>
      <c r="AT37" s="148" t="s">
        <v>2188</v>
      </c>
      <c r="AV37" s="85" t="str">
        <f t="shared" si="14"/>
        <v>PACKET EXPRESS - 33170DIAMANTE START 23.501 a 4.000</v>
      </c>
      <c r="AW37" s="50" t="s">
        <v>1233</v>
      </c>
      <c r="AX37" s="51" t="s">
        <v>48</v>
      </c>
      <c r="AY37" s="51" t="s">
        <v>2743</v>
      </c>
      <c r="AZ37" s="51" t="s">
        <v>2744</v>
      </c>
      <c r="BA37" s="51" t="s">
        <v>2745</v>
      </c>
      <c r="BB37" s="51" t="s">
        <v>2746</v>
      </c>
      <c r="BC37" s="51" t="s">
        <v>2747</v>
      </c>
      <c r="BD37" s="51" t="s">
        <v>2748</v>
      </c>
      <c r="BF37" s="85" t="str">
        <f t="shared" si="10"/>
        <v>PACKET STANDARD  - 33162DIAMANTE START 21/2 Kg Adicional</v>
      </c>
      <c r="BG37" s="50" t="s">
        <v>1233</v>
      </c>
      <c r="BH37" s="50" t="s">
        <v>54</v>
      </c>
      <c r="BI37" s="64" t="s">
        <v>1599</v>
      </c>
      <c r="BJ37" s="64" t="s">
        <v>2749</v>
      </c>
      <c r="BK37" s="64" t="s">
        <v>2750</v>
      </c>
      <c r="BL37" s="64" t="s">
        <v>2613</v>
      </c>
      <c r="BM37" s="64" t="s">
        <v>2751</v>
      </c>
      <c r="BN37" s="64" t="s">
        <v>2752</v>
      </c>
      <c r="BP37" s="85" t="str">
        <f t="shared" si="12"/>
        <v>PACKET NOVAS FAIXAS - 33227DIAMANTE START 23501 a   4000</v>
      </c>
      <c r="BQ37" s="50" t="s">
        <v>1233</v>
      </c>
      <c r="BR37" s="64" t="s">
        <v>2347</v>
      </c>
      <c r="BS37" s="51" t="s">
        <v>2753</v>
      </c>
      <c r="BT37" s="51" t="s">
        <v>2754</v>
      </c>
      <c r="BU37" s="51" t="s">
        <v>2587</v>
      </c>
      <c r="BV37" s="51" t="s">
        <v>2755</v>
      </c>
      <c r="BW37" s="51" t="s">
        <v>2756</v>
      </c>
      <c r="BX37" s="51" t="s">
        <v>1674</v>
      </c>
    </row>
    <row r="38" spans="1:112" s="92" customFormat="1" x14ac:dyDescent="0.25">
      <c r="A38" s="121">
        <v>0.15</v>
      </c>
      <c r="B38" s="117" t="s">
        <v>49</v>
      </c>
      <c r="C38" s="47"/>
      <c r="D38" s="85" t="str">
        <f t="shared" ref="D38" si="16">$D$1&amp;E38&amp;F38</f>
        <v>EXPORTA FÁCIL EXPRESSO - 45110 Peso (g)</v>
      </c>
      <c r="E38" s="43"/>
      <c r="F38" s="43" t="s">
        <v>12</v>
      </c>
      <c r="G38" s="51" t="s">
        <v>13</v>
      </c>
      <c r="H38" s="51" t="s">
        <v>14</v>
      </c>
      <c r="I38" s="51" t="s">
        <v>15</v>
      </c>
      <c r="J38" s="51" t="s">
        <v>16</v>
      </c>
      <c r="K38" s="51" t="s">
        <v>17</v>
      </c>
      <c r="L38" s="51" t="s">
        <v>18</v>
      </c>
      <c r="M38" s="51" t="s">
        <v>19</v>
      </c>
      <c r="N38" s="52"/>
      <c r="O38" s="85" t="str">
        <f>'[1]EXP FÁCIL STANDARD'!$A$1&amp;P38&amp;Q38</f>
        <v>EXPORTA FÁCIL STANDARD - 45128 Peso (g)</v>
      </c>
      <c r="P38" s="43"/>
      <c r="Q38" s="43" t="s">
        <v>12</v>
      </c>
      <c r="R38" s="51" t="s">
        <v>13</v>
      </c>
      <c r="S38" s="51" t="s">
        <v>14</v>
      </c>
      <c r="T38" s="51" t="s">
        <v>15</v>
      </c>
      <c r="U38" s="51" t="s">
        <v>16</v>
      </c>
      <c r="V38" s="51" t="s">
        <v>17</v>
      </c>
      <c r="W38" s="51" t="s">
        <v>18</v>
      </c>
      <c r="X38" s="51" t="s">
        <v>19</v>
      </c>
      <c r="Y38" s="47"/>
      <c r="Z38" s="85" t="str">
        <f t="shared" si="6"/>
        <v>EXPORTA FÁCIL ECONÔMICO - 45209INFINITE 10 a 500</v>
      </c>
      <c r="AA38" s="50" t="s">
        <v>47</v>
      </c>
      <c r="AB38" s="50" t="s">
        <v>22</v>
      </c>
      <c r="AC38" s="51" t="s">
        <v>1975</v>
      </c>
      <c r="AD38" s="51" t="s">
        <v>1976</v>
      </c>
      <c r="AE38" s="51" t="s">
        <v>1977</v>
      </c>
      <c r="AF38" s="51" t="s">
        <v>1978</v>
      </c>
      <c r="AG38" s="51" t="s">
        <v>1979</v>
      </c>
      <c r="AH38" s="51" t="s">
        <v>1980</v>
      </c>
      <c r="AI38" s="51" t="s">
        <v>1981</v>
      </c>
      <c r="AJ38" s="47"/>
      <c r="AK38" s="85" t="str">
        <f t="shared" si="8"/>
        <v>DOCUMENTO INTERNACIONAL EXPRESSO - 45012 Peso (g)</v>
      </c>
      <c r="AL38" s="43"/>
      <c r="AM38" s="43" t="s">
        <v>12</v>
      </c>
      <c r="AN38" s="49" t="s">
        <v>13</v>
      </c>
      <c r="AO38" s="49" t="s">
        <v>14</v>
      </c>
      <c r="AP38" s="49" t="s">
        <v>15</v>
      </c>
      <c r="AQ38" s="49" t="s">
        <v>16</v>
      </c>
      <c r="AR38" s="49" t="s">
        <v>17</v>
      </c>
      <c r="AS38" s="49" t="s">
        <v>18</v>
      </c>
      <c r="AT38" s="49" t="s">
        <v>19</v>
      </c>
      <c r="AU38" s="47"/>
      <c r="AV38" s="85" t="str">
        <f t="shared" si="14"/>
        <v>PACKET EXPRESS - 33170DIAMANTE START 24.001 a 4.500</v>
      </c>
      <c r="AW38" s="50" t="s">
        <v>1233</v>
      </c>
      <c r="AX38" s="51" t="s">
        <v>50</v>
      </c>
      <c r="AY38" s="51" t="s">
        <v>2757</v>
      </c>
      <c r="AZ38" s="51" t="s">
        <v>2758</v>
      </c>
      <c r="BA38" s="51" t="s">
        <v>2759</v>
      </c>
      <c r="BB38" s="51" t="s">
        <v>2760</v>
      </c>
      <c r="BC38" s="51" t="s">
        <v>2761</v>
      </c>
      <c r="BD38" s="51" t="s">
        <v>2762</v>
      </c>
      <c r="BF38" s="87" t="s">
        <v>11</v>
      </c>
      <c r="BG38" s="43" t="s">
        <v>1186</v>
      </c>
      <c r="BH38" s="43" t="s">
        <v>12</v>
      </c>
      <c r="BI38" s="49" t="s">
        <v>13</v>
      </c>
      <c r="BJ38" s="49" t="s">
        <v>14</v>
      </c>
      <c r="BK38" s="49" t="s">
        <v>15</v>
      </c>
      <c r="BL38" s="49" t="s">
        <v>16</v>
      </c>
      <c r="BM38" s="49" t="s">
        <v>17</v>
      </c>
      <c r="BN38" s="49" t="s">
        <v>18</v>
      </c>
      <c r="BO38" s="44"/>
      <c r="BP38" s="85" t="str">
        <f t="shared" si="12"/>
        <v>PACKET NOVAS FAIXAS - 33227DIAMANTE START 24001 a 4500</v>
      </c>
      <c r="BQ38" s="50" t="s">
        <v>1233</v>
      </c>
      <c r="BR38" s="64" t="s">
        <v>96</v>
      </c>
      <c r="BS38" s="51" t="s">
        <v>2763</v>
      </c>
      <c r="BT38" s="51" t="s">
        <v>2764</v>
      </c>
      <c r="BU38" s="51" t="s">
        <v>2765</v>
      </c>
      <c r="BV38" s="51" t="s">
        <v>2766</v>
      </c>
      <c r="BW38" s="51" t="s">
        <v>2767</v>
      </c>
      <c r="BX38" s="51" t="s">
        <v>2768</v>
      </c>
      <c r="BY38" s="47"/>
      <c r="BZ38" s="89"/>
      <c r="CC38" s="93"/>
      <c r="CD38" s="93"/>
      <c r="CE38" s="93"/>
      <c r="CF38" s="93"/>
      <c r="CG38" s="93"/>
      <c r="CH38" s="47"/>
      <c r="CI38" s="89"/>
      <c r="CJ38" s="89"/>
      <c r="CK38" s="89"/>
      <c r="CL38" s="89"/>
      <c r="CM38" s="94"/>
      <c r="CN38" s="94"/>
      <c r="CO38" s="94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C38" s="89"/>
      <c r="DD38" s="89"/>
      <c r="DE38" s="89"/>
      <c r="DF38" s="89"/>
      <c r="DG38" s="89"/>
      <c r="DH38" s="89"/>
    </row>
    <row r="39" spans="1:112" x14ac:dyDescent="0.25">
      <c r="A39" s="121">
        <v>0.15</v>
      </c>
      <c r="B39" s="117" t="s">
        <v>51</v>
      </c>
      <c r="D39" s="85" t="str">
        <f t="shared" ref="D39:D49" si="17">$D$1&amp;E39&amp;F39</f>
        <v>EXPORTA FÁCIL EXPRESSO - 45110DIAMANTE 10 a 500</v>
      </c>
      <c r="E39" s="50" t="s">
        <v>37</v>
      </c>
      <c r="F39" s="50" t="s">
        <v>22</v>
      </c>
      <c r="G39" s="147" t="s">
        <v>1961</v>
      </c>
      <c r="H39" s="147" t="s">
        <v>1962</v>
      </c>
      <c r="I39" s="147" t="s">
        <v>1963</v>
      </c>
      <c r="J39" s="147" t="s">
        <v>1964</v>
      </c>
      <c r="K39" s="147" t="s">
        <v>1965</v>
      </c>
      <c r="L39" s="147" t="s">
        <v>1966</v>
      </c>
      <c r="M39" s="147" t="s">
        <v>1967</v>
      </c>
      <c r="O39" s="85" t="str">
        <f>'[1]EXP FÁCIL STANDARD'!$A$1&amp;P39&amp;Q39</f>
        <v>EXPORTA FÁCIL STANDARD - 45128DIAMANTE 10 a 500</v>
      </c>
      <c r="P39" s="50" t="s">
        <v>37</v>
      </c>
      <c r="Q39" s="50" t="s">
        <v>22</v>
      </c>
      <c r="R39" s="146" t="s">
        <v>1968</v>
      </c>
      <c r="S39" s="146" t="s">
        <v>1969</v>
      </c>
      <c r="T39" s="146" t="s">
        <v>1970</v>
      </c>
      <c r="U39" s="146" t="s">
        <v>1971</v>
      </c>
      <c r="V39" s="146" t="s">
        <v>1972</v>
      </c>
      <c r="W39" s="146" t="s">
        <v>1973</v>
      </c>
      <c r="X39" s="146" t="s">
        <v>1974</v>
      </c>
      <c r="Z39" s="85" t="str">
        <f t="shared" si="6"/>
        <v>EXPORTA FÁCIL ECONÔMICO - 45209INFINITE 1501 a 1000</v>
      </c>
      <c r="AA39" s="50" t="s">
        <v>47</v>
      </c>
      <c r="AB39" s="50" t="s">
        <v>28</v>
      </c>
      <c r="AC39" s="51" t="s">
        <v>2030</v>
      </c>
      <c r="AD39" s="51" t="s">
        <v>2031</v>
      </c>
      <c r="AE39" s="51" t="s">
        <v>2032</v>
      </c>
      <c r="AF39" s="51" t="s">
        <v>2033</v>
      </c>
      <c r="AG39" s="51" t="s">
        <v>2034</v>
      </c>
      <c r="AH39" s="51" t="s">
        <v>2035</v>
      </c>
      <c r="AI39" s="51" t="s">
        <v>2036</v>
      </c>
      <c r="AK39" s="85" t="str">
        <f t="shared" si="8"/>
        <v>DOCUMENTO INTERNACIONAL EXPRESSO - 45012DIAMANTE 40 a 250</v>
      </c>
      <c r="AL39" s="50" t="s">
        <v>45</v>
      </c>
      <c r="AM39" s="50" t="s">
        <v>23</v>
      </c>
      <c r="AN39" s="148" t="s">
        <v>1982</v>
      </c>
      <c r="AO39" s="148" t="s">
        <v>1983</v>
      </c>
      <c r="AP39" s="148" t="s">
        <v>1403</v>
      </c>
      <c r="AQ39" s="148" t="s">
        <v>1984</v>
      </c>
      <c r="AR39" s="148" t="s">
        <v>1985</v>
      </c>
      <c r="AS39" s="148" t="s">
        <v>1986</v>
      </c>
      <c r="AT39" s="148" t="s">
        <v>1987</v>
      </c>
      <c r="AV39" s="85" t="str">
        <f t="shared" si="14"/>
        <v>PACKET EXPRESS - 33170DIAMANTE START 24.501 a 5.000</v>
      </c>
      <c r="AW39" s="50" t="s">
        <v>1233</v>
      </c>
      <c r="AX39" s="51" t="s">
        <v>52</v>
      </c>
      <c r="AY39" s="51" t="s">
        <v>2769</v>
      </c>
      <c r="AZ39" s="51" t="s">
        <v>2770</v>
      </c>
      <c r="BA39" s="51" t="s">
        <v>2771</v>
      </c>
      <c r="BB39" s="51" t="s">
        <v>2772</v>
      </c>
      <c r="BC39" s="51" t="s">
        <v>2773</v>
      </c>
      <c r="BD39" s="51" t="s">
        <v>2774</v>
      </c>
      <c r="BF39" s="85" t="str">
        <f t="shared" si="3"/>
        <v>PACKET STANDARD  - 33162DIAMANTE 10 a 500</v>
      </c>
      <c r="BG39" s="50" t="s">
        <v>37</v>
      </c>
      <c r="BH39" s="50" t="s">
        <v>22</v>
      </c>
      <c r="BI39" s="64" t="s">
        <v>2775</v>
      </c>
      <c r="BJ39" s="64" t="s">
        <v>2776</v>
      </c>
      <c r="BK39" s="64" t="s">
        <v>2649</v>
      </c>
      <c r="BL39" s="64" t="s">
        <v>2777</v>
      </c>
      <c r="BM39" s="64" t="s">
        <v>2778</v>
      </c>
      <c r="BN39" s="64" t="s">
        <v>2057</v>
      </c>
      <c r="BP39" s="85" t="str">
        <f t="shared" si="12"/>
        <v>PACKET NOVAS FAIXAS - 33227DIAMANTE START 24501 a 5000</v>
      </c>
      <c r="BQ39" s="50" t="s">
        <v>1233</v>
      </c>
      <c r="BR39" s="64" t="s">
        <v>97</v>
      </c>
      <c r="BS39" s="51" t="s">
        <v>2779</v>
      </c>
      <c r="BT39" s="51" t="s">
        <v>2780</v>
      </c>
      <c r="BU39" s="51" t="s">
        <v>2781</v>
      </c>
      <c r="BV39" s="51" t="s">
        <v>2782</v>
      </c>
      <c r="BW39" s="51" t="s">
        <v>2730</v>
      </c>
      <c r="BX39" s="51" t="s">
        <v>2783</v>
      </c>
      <c r="CQ39" s="92"/>
      <c r="CR39" s="92"/>
      <c r="CS39" s="92"/>
      <c r="CT39" s="92"/>
      <c r="CU39" s="92"/>
      <c r="CV39" s="92"/>
    </row>
    <row r="40" spans="1:112" x14ac:dyDescent="0.25">
      <c r="A40" s="121">
        <v>0.15</v>
      </c>
      <c r="B40" s="117" t="s">
        <v>53</v>
      </c>
      <c r="D40" s="85" t="str">
        <f t="shared" si="17"/>
        <v>EXPORTA FÁCIL EXPRESSO - 45110DIAMANTE 1501 a 1000</v>
      </c>
      <c r="E40" s="50" t="s">
        <v>37</v>
      </c>
      <c r="F40" s="50" t="s">
        <v>28</v>
      </c>
      <c r="G40" s="147" t="s">
        <v>2016</v>
      </c>
      <c r="H40" s="147" t="s">
        <v>2017</v>
      </c>
      <c r="I40" s="147" t="s">
        <v>2018</v>
      </c>
      <c r="J40" s="147" t="s">
        <v>2019</v>
      </c>
      <c r="K40" s="147" t="s">
        <v>2020</v>
      </c>
      <c r="L40" s="147" t="s">
        <v>2021</v>
      </c>
      <c r="M40" s="147" t="s">
        <v>2022</v>
      </c>
      <c r="O40" s="85" t="str">
        <f>'[1]EXP FÁCIL STANDARD'!$A$1&amp;P40&amp;Q40</f>
        <v>EXPORTA FÁCIL STANDARD - 45128DIAMANTE 1501 a 1000</v>
      </c>
      <c r="P40" s="50" t="s">
        <v>37</v>
      </c>
      <c r="Q40" s="50" t="s">
        <v>28</v>
      </c>
      <c r="R40" s="146" t="s">
        <v>2023</v>
      </c>
      <c r="S40" s="146" t="s">
        <v>2024</v>
      </c>
      <c r="T40" s="146" t="s">
        <v>2025</v>
      </c>
      <c r="U40" s="146" t="s">
        <v>2026</v>
      </c>
      <c r="V40" s="146" t="s">
        <v>2027</v>
      </c>
      <c r="W40" s="146" t="s">
        <v>2028</v>
      </c>
      <c r="X40" s="146" t="s">
        <v>2029</v>
      </c>
      <c r="Z40" s="85" t="str">
        <f t="shared" si="6"/>
        <v>EXPORTA FÁCIL ECONÔMICO - 45209INFINITE 11001 a 1.500</v>
      </c>
      <c r="AA40" s="50" t="s">
        <v>47</v>
      </c>
      <c r="AB40" s="50" t="s">
        <v>34</v>
      </c>
      <c r="AC40" s="51" t="s">
        <v>2085</v>
      </c>
      <c r="AD40" s="51" t="s">
        <v>2086</v>
      </c>
      <c r="AE40" s="51" t="s">
        <v>2087</v>
      </c>
      <c r="AF40" s="51" t="s">
        <v>2088</v>
      </c>
      <c r="AG40" s="51" t="s">
        <v>2089</v>
      </c>
      <c r="AH40" s="51" t="s">
        <v>1414</v>
      </c>
      <c r="AI40" s="51" t="s">
        <v>2090</v>
      </c>
      <c r="AK40" s="85" t="str">
        <f t="shared" si="8"/>
        <v>DOCUMENTO INTERNACIONAL EXPRESSO - 45012DIAMANTE 4251 a 500</v>
      </c>
      <c r="AL40" s="50" t="s">
        <v>45</v>
      </c>
      <c r="AM40" s="50" t="s">
        <v>29</v>
      </c>
      <c r="AN40" s="148" t="s">
        <v>2037</v>
      </c>
      <c r="AO40" s="148" t="s">
        <v>2038</v>
      </c>
      <c r="AP40" s="148" t="s">
        <v>2039</v>
      </c>
      <c r="AQ40" s="148" t="s">
        <v>2040</v>
      </c>
      <c r="AR40" s="148" t="s">
        <v>2041</v>
      </c>
      <c r="AS40" s="148" t="s">
        <v>2042</v>
      </c>
      <c r="AT40" s="148" t="s">
        <v>2043</v>
      </c>
      <c r="AV40" s="85" t="str">
        <f t="shared" si="14"/>
        <v>PACKET EXPRESS - 33170DIAMANTE START 21/2 Kg Adicional</v>
      </c>
      <c r="AW40" s="50" t="s">
        <v>1233</v>
      </c>
      <c r="AX40" s="51" t="s">
        <v>54</v>
      </c>
      <c r="AY40" s="51" t="s">
        <v>2784</v>
      </c>
      <c r="AZ40" s="51" t="s">
        <v>2785</v>
      </c>
      <c r="BA40" s="51" t="s">
        <v>2786</v>
      </c>
      <c r="BB40" s="51" t="s">
        <v>2579</v>
      </c>
      <c r="BC40" s="51" t="s">
        <v>2614</v>
      </c>
      <c r="BD40" s="51" t="s">
        <v>2424</v>
      </c>
      <c r="BF40" s="85" t="str">
        <f t="shared" si="3"/>
        <v>PACKET STANDARD  - 33162DIAMANTE 1501 a 1000</v>
      </c>
      <c r="BG40" s="50" t="s">
        <v>37</v>
      </c>
      <c r="BH40" s="50" t="s">
        <v>28</v>
      </c>
      <c r="BI40" s="64" t="s">
        <v>2787</v>
      </c>
      <c r="BJ40" s="64" t="s">
        <v>2788</v>
      </c>
      <c r="BK40" s="64" t="s">
        <v>2789</v>
      </c>
      <c r="BL40" s="64" t="s">
        <v>2790</v>
      </c>
      <c r="BM40" s="64" t="s">
        <v>2791</v>
      </c>
      <c r="BN40" s="64" t="s">
        <v>2110</v>
      </c>
      <c r="BP40" s="85" t="str">
        <f t="shared" si="12"/>
        <v>PACKET NOVAS FAIXAS - 33227DIAMANTE START 21/2 Kg Adicional (A)</v>
      </c>
      <c r="BQ40" s="50" t="s">
        <v>1233</v>
      </c>
      <c r="BR40" s="64" t="s">
        <v>2420</v>
      </c>
      <c r="BS40" s="51" t="s">
        <v>2792</v>
      </c>
      <c r="BT40" s="51" t="s">
        <v>2793</v>
      </c>
      <c r="BU40" s="51" t="s">
        <v>2794</v>
      </c>
      <c r="BV40" s="51" t="s">
        <v>2795</v>
      </c>
      <c r="BW40" s="51" t="s">
        <v>1599</v>
      </c>
      <c r="BX40" s="51" t="s">
        <v>2796</v>
      </c>
    </row>
    <row r="41" spans="1:112" x14ac:dyDescent="0.25">
      <c r="A41" s="121">
        <v>0.15</v>
      </c>
      <c r="B41" s="117" t="s">
        <v>55</v>
      </c>
      <c r="D41" s="85" t="str">
        <f t="shared" si="17"/>
        <v>EXPORTA FÁCIL EXPRESSO - 45110DIAMANTE 11001 a 1.500</v>
      </c>
      <c r="E41" s="50" t="s">
        <v>37</v>
      </c>
      <c r="F41" s="50" t="s">
        <v>34</v>
      </c>
      <c r="G41" s="147" t="s">
        <v>2071</v>
      </c>
      <c r="H41" s="147" t="s">
        <v>2072</v>
      </c>
      <c r="I41" s="147" t="s">
        <v>2073</v>
      </c>
      <c r="J41" s="147" t="s">
        <v>2074</v>
      </c>
      <c r="K41" s="147" t="s">
        <v>2075</v>
      </c>
      <c r="L41" s="147" t="s">
        <v>2076</v>
      </c>
      <c r="M41" s="147" t="s">
        <v>2077</v>
      </c>
      <c r="O41" s="85" t="str">
        <f>'[1]EXP FÁCIL STANDARD'!$A$1&amp;P41&amp;Q41</f>
        <v>EXPORTA FÁCIL STANDARD - 45128DIAMANTE 11001 a 1.500</v>
      </c>
      <c r="P41" s="50" t="s">
        <v>37</v>
      </c>
      <c r="Q41" s="50" t="s">
        <v>34</v>
      </c>
      <c r="R41" s="146" t="s">
        <v>2078</v>
      </c>
      <c r="S41" s="146" t="s">
        <v>2079</v>
      </c>
      <c r="T41" s="146" t="s">
        <v>2080</v>
      </c>
      <c r="U41" s="146" t="s">
        <v>2081</v>
      </c>
      <c r="V41" s="146" t="s">
        <v>2082</v>
      </c>
      <c r="W41" s="146" t="s">
        <v>2083</v>
      </c>
      <c r="X41" s="146" t="s">
        <v>2084</v>
      </c>
      <c r="Z41" s="85" t="str">
        <f t="shared" si="6"/>
        <v>EXPORTA FÁCIL ECONÔMICO - 45209INFINITE 11.501 a 2.000</v>
      </c>
      <c r="AA41" s="50" t="s">
        <v>47</v>
      </c>
      <c r="AB41" s="50" t="s">
        <v>38</v>
      </c>
      <c r="AC41" s="51" t="s">
        <v>2132</v>
      </c>
      <c r="AD41" s="51" t="s">
        <v>2133</v>
      </c>
      <c r="AE41" s="51" t="s">
        <v>2134</v>
      </c>
      <c r="AF41" s="51" t="s">
        <v>2135</v>
      </c>
      <c r="AG41" s="51" t="s">
        <v>2136</v>
      </c>
      <c r="AH41" s="51" t="s">
        <v>2137</v>
      </c>
      <c r="AI41" s="51" t="s">
        <v>2138</v>
      </c>
      <c r="AK41" s="85" t="str">
        <f t="shared" si="8"/>
        <v>DOCUMENTO INTERNACIONAL EXPRESSO - 45012DIAMANTE 4501 a 1.000</v>
      </c>
      <c r="AL41" s="50" t="s">
        <v>45</v>
      </c>
      <c r="AM41" s="50" t="s">
        <v>35</v>
      </c>
      <c r="AN41" s="148" t="s">
        <v>2091</v>
      </c>
      <c r="AO41" s="148" t="s">
        <v>2092</v>
      </c>
      <c r="AP41" s="148" t="s">
        <v>2093</v>
      </c>
      <c r="AQ41" s="148" t="s">
        <v>2094</v>
      </c>
      <c r="AR41" s="148" t="s">
        <v>2095</v>
      </c>
      <c r="AS41" s="148" t="s">
        <v>2096</v>
      </c>
      <c r="AT41" s="148" t="s">
        <v>2097</v>
      </c>
      <c r="AV41" s="87" t="s">
        <v>11</v>
      </c>
      <c r="AW41" s="43" t="s">
        <v>1186</v>
      </c>
      <c r="AX41" s="43" t="s">
        <v>12</v>
      </c>
      <c r="AY41" s="49" t="s">
        <v>13</v>
      </c>
      <c r="AZ41" s="49" t="s">
        <v>14</v>
      </c>
      <c r="BA41" s="49" t="s">
        <v>15</v>
      </c>
      <c r="BB41" s="49" t="s">
        <v>16</v>
      </c>
      <c r="BC41" s="49" t="s">
        <v>17</v>
      </c>
      <c r="BD41" s="49" t="s">
        <v>18</v>
      </c>
      <c r="BF41" s="85" t="str">
        <f t="shared" si="3"/>
        <v>PACKET STANDARD  - 33162DIAMANTE 11001 a 1.500</v>
      </c>
      <c r="BG41" s="50" t="s">
        <v>37</v>
      </c>
      <c r="BH41" s="50" t="s">
        <v>34</v>
      </c>
      <c r="BI41" s="64" t="s">
        <v>2797</v>
      </c>
      <c r="BJ41" s="64" t="s">
        <v>2798</v>
      </c>
      <c r="BK41" s="64" t="s">
        <v>2678</v>
      </c>
      <c r="BL41" s="64" t="s">
        <v>2799</v>
      </c>
      <c r="BM41" s="64" t="s">
        <v>2800</v>
      </c>
      <c r="BN41" s="64" t="s">
        <v>1660</v>
      </c>
      <c r="BP41" s="87" t="s">
        <v>11</v>
      </c>
      <c r="BQ41" s="43" t="s">
        <v>1186</v>
      </c>
      <c r="BR41" s="43" t="s">
        <v>12</v>
      </c>
      <c r="BS41" s="49" t="s">
        <v>13</v>
      </c>
      <c r="BT41" s="49" t="s">
        <v>14</v>
      </c>
      <c r="BU41" s="49" t="s">
        <v>15</v>
      </c>
      <c r="BV41" s="49" t="s">
        <v>16</v>
      </c>
      <c r="BW41" s="49" t="s">
        <v>17</v>
      </c>
      <c r="BX41" s="49" t="s">
        <v>18</v>
      </c>
      <c r="CK41" s="92"/>
      <c r="CL41" s="92"/>
      <c r="CM41" s="93"/>
      <c r="CN41" s="93"/>
      <c r="CO41" s="93"/>
    </row>
    <row r="42" spans="1:112" x14ac:dyDescent="0.25">
      <c r="A42" s="121">
        <v>0.15</v>
      </c>
      <c r="B42" s="117" t="s">
        <v>56</v>
      </c>
      <c r="D42" s="85" t="str">
        <f t="shared" si="17"/>
        <v>EXPORTA FÁCIL EXPRESSO - 45110DIAMANTE 11.501 a 2.000</v>
      </c>
      <c r="E42" s="50" t="s">
        <v>37</v>
      </c>
      <c r="F42" s="50" t="s">
        <v>38</v>
      </c>
      <c r="G42" s="147" t="s">
        <v>2120</v>
      </c>
      <c r="H42" s="147" t="s">
        <v>1321</v>
      </c>
      <c r="I42" s="147" t="s">
        <v>2121</v>
      </c>
      <c r="J42" s="147" t="s">
        <v>2122</v>
      </c>
      <c r="K42" s="147" t="s">
        <v>2123</v>
      </c>
      <c r="L42" s="147" t="s">
        <v>2124</v>
      </c>
      <c r="M42" s="147" t="s">
        <v>2125</v>
      </c>
      <c r="O42" s="85" t="str">
        <f>'[1]EXP FÁCIL STANDARD'!$A$1&amp;P42&amp;Q42</f>
        <v>EXPORTA FÁCIL STANDARD - 45128DIAMANTE 11.501 a 2.000</v>
      </c>
      <c r="P42" s="50" t="s">
        <v>37</v>
      </c>
      <c r="Q42" s="50" t="s">
        <v>38</v>
      </c>
      <c r="R42" s="146" t="s">
        <v>2126</v>
      </c>
      <c r="S42" s="146" t="s">
        <v>1190</v>
      </c>
      <c r="T42" s="146" t="s">
        <v>2127</v>
      </c>
      <c r="U42" s="146" t="s">
        <v>2128</v>
      </c>
      <c r="V42" s="146" t="s">
        <v>2129</v>
      </c>
      <c r="W42" s="146" t="s">
        <v>2130</v>
      </c>
      <c r="X42" s="146" t="s">
        <v>2131</v>
      </c>
      <c r="Z42" s="85" t="str">
        <f t="shared" si="6"/>
        <v>EXPORTA FÁCIL ECONÔMICO - 45209 Peso (g)</v>
      </c>
      <c r="AA42" s="43"/>
      <c r="AB42" s="43" t="s">
        <v>12</v>
      </c>
      <c r="AC42" s="49" t="s">
        <v>13</v>
      </c>
      <c r="AD42" s="49" t="s">
        <v>14</v>
      </c>
      <c r="AE42" s="49" t="s">
        <v>15</v>
      </c>
      <c r="AF42" s="49" t="s">
        <v>16</v>
      </c>
      <c r="AG42" s="49" t="s">
        <v>17</v>
      </c>
      <c r="AH42" s="49" t="s">
        <v>18</v>
      </c>
      <c r="AI42" s="49" t="s">
        <v>19</v>
      </c>
      <c r="AK42" s="85" t="str">
        <f t="shared" si="8"/>
        <v>DOCUMENTO INTERNACIONAL EXPRESSO - 45012DIAMANTE 41.001 a 1.500</v>
      </c>
      <c r="AL42" s="50" t="s">
        <v>45</v>
      </c>
      <c r="AM42" s="50" t="s">
        <v>39</v>
      </c>
      <c r="AN42" s="148" t="s">
        <v>2139</v>
      </c>
      <c r="AO42" s="148" t="s">
        <v>2140</v>
      </c>
      <c r="AP42" s="148" t="s">
        <v>2141</v>
      </c>
      <c r="AQ42" s="148" t="s">
        <v>2142</v>
      </c>
      <c r="AR42" s="148" t="s">
        <v>2143</v>
      </c>
      <c r="AS42" s="148" t="s">
        <v>2144</v>
      </c>
      <c r="AT42" s="148" t="s">
        <v>2145</v>
      </c>
      <c r="AV42" s="85" t="str">
        <f t="shared" ref="AV42:AV53" si="18">$AV$1&amp;AW42&amp;AX42</f>
        <v>PACKET EXPRESS - 33170DIAMANTE 10 a 300</v>
      </c>
      <c r="AW42" s="50" t="s">
        <v>37</v>
      </c>
      <c r="AX42" s="51" t="s">
        <v>24</v>
      </c>
      <c r="AY42" s="51" t="s">
        <v>2801</v>
      </c>
      <c r="AZ42" s="51" t="s">
        <v>2802</v>
      </c>
      <c r="BA42" s="51" t="s">
        <v>2803</v>
      </c>
      <c r="BB42" s="51" t="s">
        <v>2055</v>
      </c>
      <c r="BC42" s="51" t="s">
        <v>2804</v>
      </c>
      <c r="BD42" s="51" t="s">
        <v>2805</v>
      </c>
      <c r="BF42" s="85" t="str">
        <f t="shared" si="3"/>
        <v>PACKET STANDARD  - 33162DIAMANTE 11.501 a 2.000</v>
      </c>
      <c r="BG42" s="50" t="s">
        <v>37</v>
      </c>
      <c r="BH42" s="50" t="s">
        <v>38</v>
      </c>
      <c r="BI42" s="64" t="s">
        <v>2806</v>
      </c>
      <c r="BJ42" s="64" t="s">
        <v>2807</v>
      </c>
      <c r="BK42" s="64" t="s">
        <v>2808</v>
      </c>
      <c r="BL42" s="64" t="s">
        <v>2809</v>
      </c>
      <c r="BM42" s="64" t="s">
        <v>2810</v>
      </c>
      <c r="BN42" s="64" t="s">
        <v>2201</v>
      </c>
      <c r="BP42" s="85" t="str">
        <f t="shared" si="12"/>
        <v>PACKET NOVAS FAIXAS - 33227DIAMANTE 1  0 a 200</v>
      </c>
      <c r="BQ42" s="50" t="s">
        <v>37</v>
      </c>
      <c r="BR42" s="64" t="s">
        <v>2000</v>
      </c>
      <c r="BS42" s="64" t="s">
        <v>2811</v>
      </c>
      <c r="BT42" s="64" t="s">
        <v>2812</v>
      </c>
      <c r="BU42" s="64" t="s">
        <v>2813</v>
      </c>
      <c r="BV42" s="64" t="s">
        <v>2814</v>
      </c>
      <c r="BW42" s="64" t="s">
        <v>2815</v>
      </c>
      <c r="BX42" s="64" t="s">
        <v>2816</v>
      </c>
    </row>
    <row r="43" spans="1:112" x14ac:dyDescent="0.25">
      <c r="A43" s="121">
        <v>0.15</v>
      </c>
      <c r="B43" s="117" t="s">
        <v>57</v>
      </c>
      <c r="D43" s="85" t="str">
        <f t="shared" si="17"/>
        <v>EXPORTA FÁCIL EXPRESSO - 45110DIAMANTE 12.001 a 2.500</v>
      </c>
      <c r="E43" s="50" t="s">
        <v>37</v>
      </c>
      <c r="F43" s="50" t="s">
        <v>42</v>
      </c>
      <c r="G43" s="147" t="s">
        <v>2170</v>
      </c>
      <c r="H43" s="147" t="s">
        <v>2171</v>
      </c>
      <c r="I43" s="147" t="s">
        <v>2172</v>
      </c>
      <c r="J43" s="147" t="s">
        <v>2173</v>
      </c>
      <c r="K43" s="147" t="s">
        <v>2174</v>
      </c>
      <c r="L43" s="147" t="s">
        <v>2175</v>
      </c>
      <c r="M43" s="147" t="s">
        <v>2176</v>
      </c>
      <c r="O43" s="85" t="str">
        <f>'[1]EXP FÁCIL STANDARD'!$A$1&amp;P43&amp;Q43</f>
        <v>EXPORTA FÁCIL STANDARD - 45128DIAMANTE 12.001 a 2.500</v>
      </c>
      <c r="P43" s="50" t="s">
        <v>37</v>
      </c>
      <c r="Q43" s="50" t="s">
        <v>42</v>
      </c>
      <c r="R43" s="146" t="s">
        <v>2177</v>
      </c>
      <c r="S43" s="146" t="s">
        <v>2178</v>
      </c>
      <c r="T43" s="146" t="s">
        <v>2179</v>
      </c>
      <c r="U43" s="146" t="s">
        <v>2180</v>
      </c>
      <c r="V43" s="146" t="s">
        <v>2181</v>
      </c>
      <c r="W43" s="146" t="s">
        <v>1896</v>
      </c>
      <c r="X43" s="146" t="s">
        <v>2182</v>
      </c>
      <c r="Z43" s="85" t="str">
        <f t="shared" si="6"/>
        <v>EXPORTA FÁCIL ECONÔMICO - 45209INFINITE 20 a 500</v>
      </c>
      <c r="AA43" s="50" t="s">
        <v>49</v>
      </c>
      <c r="AB43" s="50" t="s">
        <v>22</v>
      </c>
      <c r="AC43" s="51" t="s">
        <v>1975</v>
      </c>
      <c r="AD43" s="51" t="s">
        <v>1976</v>
      </c>
      <c r="AE43" s="51" t="s">
        <v>1977</v>
      </c>
      <c r="AF43" s="51" t="s">
        <v>1978</v>
      </c>
      <c r="AG43" s="51" t="s">
        <v>1979</v>
      </c>
      <c r="AH43" s="51" t="s">
        <v>1980</v>
      </c>
      <c r="AI43" s="51" t="s">
        <v>1981</v>
      </c>
      <c r="AK43" s="85" t="str">
        <f t="shared" si="8"/>
        <v>DOCUMENTO INTERNACIONAL EXPRESSO - 45012DIAMANTE 41.501 a 2.000</v>
      </c>
      <c r="AL43" s="50" t="s">
        <v>45</v>
      </c>
      <c r="AM43" s="50" t="s">
        <v>38</v>
      </c>
      <c r="AN43" s="148" t="s">
        <v>2183</v>
      </c>
      <c r="AO43" s="148" t="s">
        <v>2184</v>
      </c>
      <c r="AP43" s="148" t="s">
        <v>1455</v>
      </c>
      <c r="AQ43" s="148" t="s">
        <v>2185</v>
      </c>
      <c r="AR43" s="148" t="s">
        <v>2186</v>
      </c>
      <c r="AS43" s="148" t="s">
        <v>2187</v>
      </c>
      <c r="AT43" s="148" t="s">
        <v>2188</v>
      </c>
      <c r="AV43" s="85" t="str">
        <f t="shared" si="18"/>
        <v>PACKET EXPRESS - 33170DIAMANTE 1301 a 500</v>
      </c>
      <c r="AW43" s="50" t="s">
        <v>37</v>
      </c>
      <c r="AX43" s="51" t="s">
        <v>30</v>
      </c>
      <c r="AY43" s="51" t="s">
        <v>2817</v>
      </c>
      <c r="AZ43" s="51" t="s">
        <v>1296</v>
      </c>
      <c r="BA43" s="51" t="s">
        <v>1805</v>
      </c>
      <c r="BB43" s="51" t="s">
        <v>2818</v>
      </c>
      <c r="BC43" s="51" t="s">
        <v>2819</v>
      </c>
      <c r="BD43" s="51" t="s">
        <v>2820</v>
      </c>
      <c r="BF43" s="85" t="str">
        <f t="shared" si="3"/>
        <v>PACKET STANDARD  - 33162DIAMANTE 12.001 a 2.500</v>
      </c>
      <c r="BG43" s="50" t="s">
        <v>37</v>
      </c>
      <c r="BH43" s="50" t="s">
        <v>42</v>
      </c>
      <c r="BI43" s="64" t="s">
        <v>2821</v>
      </c>
      <c r="BJ43" s="64" t="s">
        <v>2822</v>
      </c>
      <c r="BK43" s="64" t="s">
        <v>2712</v>
      </c>
      <c r="BL43" s="64" t="s">
        <v>1752</v>
      </c>
      <c r="BM43" s="64" t="s">
        <v>1778</v>
      </c>
      <c r="BN43" s="64" t="s">
        <v>2823</v>
      </c>
      <c r="BP43" s="85" t="str">
        <f t="shared" si="12"/>
        <v>PACKET NOVAS FAIXAS - 33227DIAMANTE 1201 a   500</v>
      </c>
      <c r="BQ43" s="50" t="s">
        <v>37</v>
      </c>
      <c r="BR43" s="64" t="s">
        <v>2056</v>
      </c>
      <c r="BS43" s="64" t="s">
        <v>2824</v>
      </c>
      <c r="BT43" s="64" t="s">
        <v>2825</v>
      </c>
      <c r="BU43" s="64" t="s">
        <v>2826</v>
      </c>
      <c r="BV43" s="64" t="s">
        <v>2827</v>
      </c>
      <c r="BW43" s="64" t="s">
        <v>2828</v>
      </c>
      <c r="BX43" s="64" t="s">
        <v>2829</v>
      </c>
    </row>
    <row r="44" spans="1:112" x14ac:dyDescent="0.25">
      <c r="A44" s="121">
        <v>0.15</v>
      </c>
      <c r="B44" s="117" t="s">
        <v>58</v>
      </c>
      <c r="D44" s="85" t="str">
        <f t="shared" si="17"/>
        <v>EXPORTA FÁCIL EXPRESSO - 45110DIAMANTE 12.501 a 3.000</v>
      </c>
      <c r="E44" s="50" t="s">
        <v>37</v>
      </c>
      <c r="F44" s="50" t="s">
        <v>44</v>
      </c>
      <c r="G44" s="147" t="s">
        <v>2212</v>
      </c>
      <c r="H44" s="147" t="s">
        <v>2213</v>
      </c>
      <c r="I44" s="147" t="s">
        <v>2214</v>
      </c>
      <c r="J44" s="147" t="s">
        <v>2215</v>
      </c>
      <c r="K44" s="147" t="s">
        <v>2216</v>
      </c>
      <c r="L44" s="147" t="s">
        <v>2217</v>
      </c>
      <c r="M44" s="147" t="s">
        <v>2218</v>
      </c>
      <c r="O44" s="85" t="str">
        <f>'[1]EXP FÁCIL STANDARD'!$A$1&amp;P44&amp;Q44</f>
        <v>EXPORTA FÁCIL STANDARD - 45128DIAMANTE 12.501 a 3.000</v>
      </c>
      <c r="P44" s="50" t="s">
        <v>37</v>
      </c>
      <c r="Q44" s="50" t="s">
        <v>44</v>
      </c>
      <c r="R44" s="146" t="s">
        <v>2219</v>
      </c>
      <c r="S44" s="146" t="s">
        <v>2220</v>
      </c>
      <c r="T44" s="146" t="s">
        <v>2221</v>
      </c>
      <c r="U44" s="146" t="s">
        <v>2222</v>
      </c>
      <c r="V44" s="146" t="s">
        <v>2223</v>
      </c>
      <c r="W44" s="146" t="s">
        <v>2224</v>
      </c>
      <c r="X44" s="146" t="s">
        <v>2225</v>
      </c>
      <c r="Z44" s="85" t="str">
        <f t="shared" si="6"/>
        <v>EXPORTA FÁCIL ECONÔMICO - 45209INFINITE 2501 a 1000</v>
      </c>
      <c r="AA44" s="50" t="s">
        <v>49</v>
      </c>
      <c r="AB44" s="50" t="s">
        <v>28</v>
      </c>
      <c r="AC44" s="51" t="s">
        <v>2030</v>
      </c>
      <c r="AD44" s="51" t="s">
        <v>2031</v>
      </c>
      <c r="AE44" s="51" t="s">
        <v>2032</v>
      </c>
      <c r="AF44" s="51" t="s">
        <v>2033</v>
      </c>
      <c r="AG44" s="51" t="s">
        <v>2034</v>
      </c>
      <c r="AH44" s="51" t="s">
        <v>2035</v>
      </c>
      <c r="AI44" s="51" t="s">
        <v>2036</v>
      </c>
      <c r="AK44" s="85" t="str">
        <f t="shared" si="8"/>
        <v>DOCUMENTO INTERNACIONAL EXPRESSO - 45012 Peso (g)</v>
      </c>
      <c r="AL44" s="43"/>
      <c r="AM44" s="43" t="s">
        <v>12</v>
      </c>
      <c r="AN44" s="49" t="s">
        <v>13</v>
      </c>
      <c r="AO44" s="49" t="s">
        <v>14</v>
      </c>
      <c r="AP44" s="49" t="s">
        <v>15</v>
      </c>
      <c r="AQ44" s="49" t="s">
        <v>16</v>
      </c>
      <c r="AR44" s="49" t="s">
        <v>17</v>
      </c>
      <c r="AS44" s="49" t="s">
        <v>18</v>
      </c>
      <c r="AT44" s="49" t="s">
        <v>19</v>
      </c>
      <c r="AV44" s="85" t="str">
        <f t="shared" si="18"/>
        <v>PACKET EXPRESS - 33170DIAMANTE 1501 a 1000</v>
      </c>
      <c r="AW44" s="50" t="s">
        <v>37</v>
      </c>
      <c r="AX44" s="51" t="s">
        <v>28</v>
      </c>
      <c r="AY44" s="51" t="s">
        <v>2830</v>
      </c>
      <c r="AZ44" s="51" t="s">
        <v>2831</v>
      </c>
      <c r="BA44" s="51" t="s">
        <v>2832</v>
      </c>
      <c r="BB44" s="51" t="s">
        <v>2160</v>
      </c>
      <c r="BC44" s="51" t="s">
        <v>1549</v>
      </c>
      <c r="BD44" s="51" t="s">
        <v>2833</v>
      </c>
      <c r="BF44" s="85" t="str">
        <f t="shared" si="3"/>
        <v>PACKET STANDARD  - 33162DIAMANTE 12.501 a 3.000</v>
      </c>
      <c r="BG44" s="50" t="s">
        <v>37</v>
      </c>
      <c r="BH44" s="50" t="s">
        <v>44</v>
      </c>
      <c r="BI44" s="64" t="s">
        <v>2657</v>
      </c>
      <c r="BJ44" s="64" t="s">
        <v>2658</v>
      </c>
      <c r="BK44" s="64" t="s">
        <v>2834</v>
      </c>
      <c r="BL44" s="64" t="s">
        <v>2659</v>
      </c>
      <c r="BM44" s="64" t="s">
        <v>2454</v>
      </c>
      <c r="BN44" s="64" t="s">
        <v>2275</v>
      </c>
      <c r="BP44" s="85" t="str">
        <f t="shared" si="12"/>
        <v>PACKET NOVAS FAIXAS - 33227DIAMANTE 1501 a   1000</v>
      </c>
      <c r="BQ44" s="50" t="s">
        <v>37</v>
      </c>
      <c r="BR44" s="64" t="s">
        <v>2109</v>
      </c>
      <c r="BS44" s="64" t="s">
        <v>2835</v>
      </c>
      <c r="BT44" s="64" t="s">
        <v>2836</v>
      </c>
      <c r="BU44" s="64" t="s">
        <v>2837</v>
      </c>
      <c r="BV44" s="64" t="s">
        <v>2838</v>
      </c>
      <c r="BW44" s="64" t="s">
        <v>1485</v>
      </c>
      <c r="BX44" s="64" t="s">
        <v>2839</v>
      </c>
    </row>
    <row r="45" spans="1:112" x14ac:dyDescent="0.25">
      <c r="A45" s="68"/>
      <c r="D45" s="85" t="str">
        <f t="shared" si="17"/>
        <v>EXPORTA FÁCIL EXPRESSO - 45110DIAMANTE 13.001 a 3.500</v>
      </c>
      <c r="E45" s="50" t="s">
        <v>37</v>
      </c>
      <c r="F45" s="50" t="s">
        <v>46</v>
      </c>
      <c r="G45" s="147" t="s">
        <v>2248</v>
      </c>
      <c r="H45" s="147" t="s">
        <v>2249</v>
      </c>
      <c r="I45" s="147" t="s">
        <v>2250</v>
      </c>
      <c r="J45" s="147" t="s">
        <v>2251</v>
      </c>
      <c r="K45" s="147" t="s">
        <v>2252</v>
      </c>
      <c r="L45" s="147" t="s">
        <v>2253</v>
      </c>
      <c r="M45" s="147" t="s">
        <v>2254</v>
      </c>
      <c r="O45" s="85" t="str">
        <f>'[1]EXP FÁCIL STANDARD'!$A$1&amp;P45&amp;Q45</f>
        <v>EXPORTA FÁCIL STANDARD - 45128DIAMANTE 13.001 a 3.500</v>
      </c>
      <c r="P45" s="50" t="s">
        <v>37</v>
      </c>
      <c r="Q45" s="50" t="s">
        <v>46</v>
      </c>
      <c r="R45" s="146" t="s">
        <v>2255</v>
      </c>
      <c r="S45" s="146" t="s">
        <v>2256</v>
      </c>
      <c r="T45" s="146" t="s">
        <v>2257</v>
      </c>
      <c r="U45" s="146" t="s">
        <v>2258</v>
      </c>
      <c r="V45" s="146" t="s">
        <v>2259</v>
      </c>
      <c r="W45" s="146" t="s">
        <v>2260</v>
      </c>
      <c r="X45" s="146" t="s">
        <v>2261</v>
      </c>
      <c r="Z45" s="85" t="str">
        <f t="shared" si="6"/>
        <v>EXPORTA FÁCIL ECONÔMICO - 45209INFINITE 21001 a 1.500</v>
      </c>
      <c r="AA45" s="50" t="s">
        <v>49</v>
      </c>
      <c r="AB45" s="50" t="s">
        <v>34</v>
      </c>
      <c r="AC45" s="51" t="s">
        <v>2085</v>
      </c>
      <c r="AD45" s="51" t="s">
        <v>2086</v>
      </c>
      <c r="AE45" s="51" t="s">
        <v>2087</v>
      </c>
      <c r="AF45" s="51" t="s">
        <v>2088</v>
      </c>
      <c r="AG45" s="51" t="s">
        <v>2089</v>
      </c>
      <c r="AH45" s="51" t="s">
        <v>1414</v>
      </c>
      <c r="AI45" s="51" t="s">
        <v>2090</v>
      </c>
      <c r="AK45" s="85" t="str">
        <f t="shared" si="8"/>
        <v>DOCUMENTO INTERNACIONAL EXPRESSO - 45012INFINITE 10 a 250</v>
      </c>
      <c r="AL45" s="50" t="s">
        <v>47</v>
      </c>
      <c r="AM45" s="50" t="s">
        <v>23</v>
      </c>
      <c r="AN45" s="148" t="s">
        <v>1982</v>
      </c>
      <c r="AO45" s="148" t="s">
        <v>1983</v>
      </c>
      <c r="AP45" s="148" t="s">
        <v>1403</v>
      </c>
      <c r="AQ45" s="148" t="s">
        <v>1984</v>
      </c>
      <c r="AR45" s="148" t="s">
        <v>1985</v>
      </c>
      <c r="AS45" s="148" t="s">
        <v>1986</v>
      </c>
      <c r="AT45" s="148" t="s">
        <v>1987</v>
      </c>
      <c r="AV45" s="85" t="str">
        <f t="shared" si="18"/>
        <v>PACKET EXPRESS - 33170DIAMANTE 11001 a 1.500</v>
      </c>
      <c r="AW45" s="50" t="s">
        <v>37</v>
      </c>
      <c r="AX45" s="51" t="s">
        <v>34</v>
      </c>
      <c r="AY45" s="51" t="s">
        <v>2840</v>
      </c>
      <c r="AZ45" s="51" t="s">
        <v>2841</v>
      </c>
      <c r="BA45" s="51" t="s">
        <v>2753</v>
      </c>
      <c r="BB45" s="51" t="s">
        <v>2842</v>
      </c>
      <c r="BC45" s="51" t="s">
        <v>2843</v>
      </c>
      <c r="BD45" s="51" t="s">
        <v>2844</v>
      </c>
      <c r="BF45" s="85" t="str">
        <f t="shared" si="3"/>
        <v>PACKET STANDARD  - 33162DIAMANTE 13.001 a 3.500</v>
      </c>
      <c r="BG45" s="50" t="s">
        <v>37</v>
      </c>
      <c r="BH45" s="50" t="s">
        <v>46</v>
      </c>
      <c r="BI45" s="64" t="s">
        <v>2845</v>
      </c>
      <c r="BJ45" s="64" t="s">
        <v>2595</v>
      </c>
      <c r="BK45" s="64" t="s">
        <v>2846</v>
      </c>
      <c r="BL45" s="64" t="s">
        <v>2528</v>
      </c>
      <c r="BM45" s="64" t="s">
        <v>2847</v>
      </c>
      <c r="BN45" s="64" t="s">
        <v>2313</v>
      </c>
      <c r="BP45" s="85" t="str">
        <f t="shared" si="12"/>
        <v>PACKET NOVAS FAIXAS - 33227DIAMANTE 11001 a   1500</v>
      </c>
      <c r="BQ45" s="50" t="s">
        <v>37</v>
      </c>
      <c r="BR45" s="64" t="s">
        <v>2157</v>
      </c>
      <c r="BS45" s="64" t="s">
        <v>1994</v>
      </c>
      <c r="BT45" s="64" t="s">
        <v>2848</v>
      </c>
      <c r="BU45" s="64" t="s">
        <v>2849</v>
      </c>
      <c r="BV45" s="64" t="s">
        <v>2850</v>
      </c>
      <c r="BW45" s="64" t="s">
        <v>1998</v>
      </c>
      <c r="BX45" s="64" t="s">
        <v>1999</v>
      </c>
    </row>
    <row r="46" spans="1:112" x14ac:dyDescent="0.25">
      <c r="A46" s="68"/>
      <c r="D46" s="85" t="str">
        <f t="shared" si="17"/>
        <v>EXPORTA FÁCIL EXPRESSO - 45110DIAMANTE 13.501 a 4.000</v>
      </c>
      <c r="E46" s="50" t="s">
        <v>37</v>
      </c>
      <c r="F46" s="50" t="s">
        <v>48</v>
      </c>
      <c r="G46" s="147" t="s">
        <v>2286</v>
      </c>
      <c r="H46" s="147" t="s">
        <v>2287</v>
      </c>
      <c r="I46" s="147" t="s">
        <v>2288</v>
      </c>
      <c r="J46" s="147" t="s">
        <v>2289</v>
      </c>
      <c r="K46" s="147" t="s">
        <v>2290</v>
      </c>
      <c r="L46" s="147" t="s">
        <v>2291</v>
      </c>
      <c r="M46" s="147" t="s">
        <v>2292</v>
      </c>
      <c r="O46" s="85" t="str">
        <f>'[1]EXP FÁCIL STANDARD'!$A$1&amp;P46&amp;Q46</f>
        <v>EXPORTA FÁCIL STANDARD - 45128DIAMANTE 13.501 a 4.000</v>
      </c>
      <c r="P46" s="50" t="s">
        <v>37</v>
      </c>
      <c r="Q46" s="50" t="s">
        <v>48</v>
      </c>
      <c r="R46" s="146" t="s">
        <v>2293</v>
      </c>
      <c r="S46" s="146" t="s">
        <v>2294</v>
      </c>
      <c r="T46" s="146" t="s">
        <v>2295</v>
      </c>
      <c r="U46" s="146" t="s">
        <v>2296</v>
      </c>
      <c r="V46" s="146" t="s">
        <v>2297</v>
      </c>
      <c r="W46" s="146" t="s">
        <v>2298</v>
      </c>
      <c r="X46" s="146" t="s">
        <v>2299</v>
      </c>
      <c r="Z46" s="85" t="str">
        <f t="shared" si="6"/>
        <v>EXPORTA FÁCIL ECONÔMICO - 45209INFINITE 21.501 a 2.000</v>
      </c>
      <c r="AA46" s="50" t="s">
        <v>49</v>
      </c>
      <c r="AB46" s="50" t="s">
        <v>38</v>
      </c>
      <c r="AC46" s="51" t="s">
        <v>2132</v>
      </c>
      <c r="AD46" s="51" t="s">
        <v>2133</v>
      </c>
      <c r="AE46" s="51" t="s">
        <v>2134</v>
      </c>
      <c r="AF46" s="51" t="s">
        <v>2135</v>
      </c>
      <c r="AG46" s="51" t="s">
        <v>2136</v>
      </c>
      <c r="AH46" s="51" t="s">
        <v>2137</v>
      </c>
      <c r="AI46" s="51" t="s">
        <v>2138</v>
      </c>
      <c r="AK46" s="85" t="str">
        <f t="shared" si="8"/>
        <v>DOCUMENTO INTERNACIONAL EXPRESSO - 45012INFINITE 1251 a 500</v>
      </c>
      <c r="AL46" s="50" t="s">
        <v>47</v>
      </c>
      <c r="AM46" s="50" t="s">
        <v>29</v>
      </c>
      <c r="AN46" s="148" t="s">
        <v>2037</v>
      </c>
      <c r="AO46" s="148" t="s">
        <v>2038</v>
      </c>
      <c r="AP46" s="148" t="s">
        <v>2039</v>
      </c>
      <c r="AQ46" s="148" t="s">
        <v>2040</v>
      </c>
      <c r="AR46" s="148" t="s">
        <v>2041</v>
      </c>
      <c r="AS46" s="148" t="s">
        <v>2042</v>
      </c>
      <c r="AT46" s="148" t="s">
        <v>2043</v>
      </c>
      <c r="AV46" s="85" t="str">
        <f t="shared" si="18"/>
        <v>PACKET EXPRESS - 33170DIAMANTE 11.501 a 2.000</v>
      </c>
      <c r="AW46" s="50" t="s">
        <v>37</v>
      </c>
      <c r="AX46" s="51" t="s">
        <v>38</v>
      </c>
      <c r="AY46" s="51" t="s">
        <v>2432</v>
      </c>
      <c r="AZ46" s="51" t="s">
        <v>2851</v>
      </c>
      <c r="BA46" s="51" t="s">
        <v>2852</v>
      </c>
      <c r="BB46" s="51" t="s">
        <v>2853</v>
      </c>
      <c r="BC46" s="51" t="s">
        <v>1530</v>
      </c>
      <c r="BD46" s="51" t="s">
        <v>2854</v>
      </c>
      <c r="BF46" s="85" t="str">
        <f t="shared" si="3"/>
        <v>PACKET STANDARD  - 33162DIAMANTE 13.501 a 4.000</v>
      </c>
      <c r="BG46" s="50" t="s">
        <v>37</v>
      </c>
      <c r="BH46" s="50" t="s">
        <v>48</v>
      </c>
      <c r="BI46" s="64" t="s">
        <v>1375</v>
      </c>
      <c r="BJ46" s="64" t="s">
        <v>2855</v>
      </c>
      <c r="BK46" s="64" t="s">
        <v>2511</v>
      </c>
      <c r="BL46" s="64" t="s">
        <v>2856</v>
      </c>
      <c r="BM46" s="64" t="s">
        <v>2857</v>
      </c>
      <c r="BN46" s="64" t="s">
        <v>2852</v>
      </c>
      <c r="BP46" s="85" t="str">
        <f t="shared" si="12"/>
        <v>PACKET NOVAS FAIXAS - 33227DIAMANTE 11501 a   2000</v>
      </c>
      <c r="BQ46" s="50" t="s">
        <v>37</v>
      </c>
      <c r="BR46" s="64" t="s">
        <v>2200</v>
      </c>
      <c r="BS46" s="64" t="s">
        <v>1727</v>
      </c>
      <c r="BT46" s="64" t="s">
        <v>1700</v>
      </c>
      <c r="BU46" s="64" t="s">
        <v>1992</v>
      </c>
      <c r="BV46" s="64" t="s">
        <v>2858</v>
      </c>
      <c r="BW46" s="64" t="s">
        <v>1330</v>
      </c>
      <c r="BX46" s="64" t="s">
        <v>2788</v>
      </c>
      <c r="CK46" s="92"/>
      <c r="CL46" s="92"/>
      <c r="CM46" s="93"/>
      <c r="CN46" s="93"/>
      <c r="CO46" s="93"/>
    </row>
    <row r="47" spans="1:112" x14ac:dyDescent="0.25">
      <c r="A47" s="118" t="s">
        <v>2505</v>
      </c>
      <c r="D47" s="85" t="str">
        <f t="shared" si="17"/>
        <v>EXPORTA FÁCIL EXPRESSO - 45110DIAMANTE 14.001 a 4.500</v>
      </c>
      <c r="E47" s="50" t="s">
        <v>37</v>
      </c>
      <c r="F47" s="50" t="s">
        <v>50</v>
      </c>
      <c r="G47" s="147" t="s">
        <v>2322</v>
      </c>
      <c r="H47" s="147" t="s">
        <v>2323</v>
      </c>
      <c r="I47" s="147" t="s">
        <v>2324</v>
      </c>
      <c r="J47" s="147" t="s">
        <v>2325</v>
      </c>
      <c r="K47" s="147" t="s">
        <v>2326</v>
      </c>
      <c r="L47" s="147" t="s">
        <v>2327</v>
      </c>
      <c r="M47" s="147" t="s">
        <v>2328</v>
      </c>
      <c r="O47" s="85" t="str">
        <f>'[1]EXP FÁCIL STANDARD'!$A$1&amp;P47&amp;Q47</f>
        <v>EXPORTA FÁCIL STANDARD - 45128DIAMANTE 14.001 a 4.500</v>
      </c>
      <c r="P47" s="50" t="s">
        <v>37</v>
      </c>
      <c r="Q47" s="50" t="s">
        <v>50</v>
      </c>
      <c r="R47" s="146" t="s">
        <v>2329</v>
      </c>
      <c r="S47" s="146" t="s">
        <v>2330</v>
      </c>
      <c r="T47" s="146" t="s">
        <v>2331</v>
      </c>
      <c r="U47" s="146" t="s">
        <v>2332</v>
      </c>
      <c r="V47" s="146" t="s">
        <v>2333</v>
      </c>
      <c r="W47" s="146" t="s">
        <v>1432</v>
      </c>
      <c r="X47" s="146" t="s">
        <v>2334</v>
      </c>
      <c r="Z47" s="85" t="str">
        <f t="shared" si="6"/>
        <v>EXPORTA FÁCIL ECONÔMICO - 45209 Peso (g)</v>
      </c>
      <c r="AA47" s="43"/>
      <c r="AB47" s="43" t="s">
        <v>12</v>
      </c>
      <c r="AC47" s="49" t="s">
        <v>13</v>
      </c>
      <c r="AD47" s="49" t="s">
        <v>14</v>
      </c>
      <c r="AE47" s="49" t="s">
        <v>15</v>
      </c>
      <c r="AF47" s="49" t="s">
        <v>16</v>
      </c>
      <c r="AG47" s="49" t="s">
        <v>17</v>
      </c>
      <c r="AH47" s="49" t="s">
        <v>18</v>
      </c>
      <c r="AI47" s="49" t="s">
        <v>19</v>
      </c>
      <c r="AK47" s="85" t="str">
        <f t="shared" si="8"/>
        <v>DOCUMENTO INTERNACIONAL EXPRESSO - 45012INFINITE 1501 a 1.000</v>
      </c>
      <c r="AL47" s="50" t="s">
        <v>47</v>
      </c>
      <c r="AM47" s="50" t="s">
        <v>35</v>
      </c>
      <c r="AN47" s="148" t="s">
        <v>2091</v>
      </c>
      <c r="AO47" s="148" t="s">
        <v>2092</v>
      </c>
      <c r="AP47" s="148" t="s">
        <v>2093</v>
      </c>
      <c r="AQ47" s="148" t="s">
        <v>2094</v>
      </c>
      <c r="AR47" s="148" t="s">
        <v>2095</v>
      </c>
      <c r="AS47" s="148" t="s">
        <v>2096</v>
      </c>
      <c r="AT47" s="148" t="s">
        <v>2097</v>
      </c>
      <c r="AV47" s="85" t="str">
        <f t="shared" si="18"/>
        <v>PACKET EXPRESS - 33170DIAMANTE 12.001 a 2.500</v>
      </c>
      <c r="AW47" s="50" t="s">
        <v>37</v>
      </c>
      <c r="AX47" s="51" t="s">
        <v>42</v>
      </c>
      <c r="AY47" s="51" t="s">
        <v>2859</v>
      </c>
      <c r="AZ47" s="51" t="s">
        <v>2860</v>
      </c>
      <c r="BA47" s="51" t="s">
        <v>2861</v>
      </c>
      <c r="BB47" s="51" t="s">
        <v>2862</v>
      </c>
      <c r="BC47" s="51" t="s">
        <v>2863</v>
      </c>
      <c r="BD47" s="51" t="s">
        <v>2864</v>
      </c>
      <c r="BF47" s="85" t="str">
        <f t="shared" si="3"/>
        <v>PACKET STANDARD  - 33162DIAMANTE 14.001 a 4.500</v>
      </c>
      <c r="BG47" s="50" t="s">
        <v>37</v>
      </c>
      <c r="BH47" s="50" t="s">
        <v>50</v>
      </c>
      <c r="BI47" s="64" t="s">
        <v>2865</v>
      </c>
      <c r="BJ47" s="64" t="s">
        <v>2866</v>
      </c>
      <c r="BK47" s="64" t="s">
        <v>2766</v>
      </c>
      <c r="BL47" s="64" t="s">
        <v>2867</v>
      </c>
      <c r="BM47" s="64" t="s">
        <v>2868</v>
      </c>
      <c r="BN47" s="64" t="s">
        <v>1747</v>
      </c>
      <c r="BP47" s="85" t="str">
        <f t="shared" si="12"/>
        <v>PACKET NOVAS FAIXAS - 33227DIAMANTE 12001 a   2500</v>
      </c>
      <c r="BQ47" s="50" t="s">
        <v>37</v>
      </c>
      <c r="BR47" s="64" t="s">
        <v>2238</v>
      </c>
      <c r="BS47" s="64" t="s">
        <v>2869</v>
      </c>
      <c r="BT47" s="64" t="s">
        <v>1327</v>
      </c>
      <c r="BU47" s="64" t="s">
        <v>2870</v>
      </c>
      <c r="BV47" s="64" t="s">
        <v>2665</v>
      </c>
      <c r="BW47" s="64" t="s">
        <v>2617</v>
      </c>
      <c r="BX47" s="64" t="s">
        <v>2871</v>
      </c>
    </row>
    <row r="48" spans="1:112" x14ac:dyDescent="0.25">
      <c r="A48" s="120">
        <v>10.45</v>
      </c>
      <c r="D48" s="85" t="str">
        <f t="shared" si="17"/>
        <v>EXPORTA FÁCIL EXPRESSO - 45110DIAMANTE 14.501 a 5.000</v>
      </c>
      <c r="E48" s="50" t="s">
        <v>37</v>
      </c>
      <c r="F48" s="50" t="s">
        <v>52</v>
      </c>
      <c r="G48" s="147" t="s">
        <v>2354</v>
      </c>
      <c r="H48" s="147" t="s">
        <v>2355</v>
      </c>
      <c r="I48" s="147" t="s">
        <v>2356</v>
      </c>
      <c r="J48" s="147" t="s">
        <v>2357</v>
      </c>
      <c r="K48" s="147" t="s">
        <v>2358</v>
      </c>
      <c r="L48" s="147" t="s">
        <v>2359</v>
      </c>
      <c r="M48" s="147" t="s">
        <v>2360</v>
      </c>
      <c r="O48" s="85" t="str">
        <f>'[1]EXP FÁCIL STANDARD'!$A$1&amp;P48&amp;Q48</f>
        <v>EXPORTA FÁCIL STANDARD - 45128DIAMANTE 14.501 a 5.000</v>
      </c>
      <c r="P48" s="50" t="s">
        <v>37</v>
      </c>
      <c r="Q48" s="50" t="s">
        <v>52</v>
      </c>
      <c r="R48" s="146" t="s">
        <v>2361</v>
      </c>
      <c r="S48" s="146" t="s">
        <v>2362</v>
      </c>
      <c r="T48" s="146" t="s">
        <v>2363</v>
      </c>
      <c r="U48" s="146" t="s">
        <v>2364</v>
      </c>
      <c r="V48" s="146" t="s">
        <v>2365</v>
      </c>
      <c r="W48" s="146" t="s">
        <v>2366</v>
      </c>
      <c r="X48" s="146" t="s">
        <v>2367</v>
      </c>
      <c r="Z48" s="85" t="str">
        <f t="shared" si="6"/>
        <v>EXPORTA FÁCIL ECONÔMICO - 45209INFINITE 30 a 500</v>
      </c>
      <c r="AA48" s="50" t="s">
        <v>51</v>
      </c>
      <c r="AB48" s="50" t="s">
        <v>22</v>
      </c>
      <c r="AC48" s="51" t="s">
        <v>1975</v>
      </c>
      <c r="AD48" s="51" t="s">
        <v>1976</v>
      </c>
      <c r="AE48" s="51" t="s">
        <v>1977</v>
      </c>
      <c r="AF48" s="51" t="s">
        <v>1978</v>
      </c>
      <c r="AG48" s="51" t="s">
        <v>1979</v>
      </c>
      <c r="AH48" s="51" t="s">
        <v>1980</v>
      </c>
      <c r="AI48" s="51" t="s">
        <v>1981</v>
      </c>
      <c r="AK48" s="85" t="str">
        <f t="shared" si="8"/>
        <v>DOCUMENTO INTERNACIONAL EXPRESSO - 45012INFINITE 11.001 a 1.500</v>
      </c>
      <c r="AL48" s="50" t="s">
        <v>47</v>
      </c>
      <c r="AM48" s="50" t="s">
        <v>39</v>
      </c>
      <c r="AN48" s="148" t="s">
        <v>2139</v>
      </c>
      <c r="AO48" s="148" t="s">
        <v>2140</v>
      </c>
      <c r="AP48" s="148" t="s">
        <v>2141</v>
      </c>
      <c r="AQ48" s="148" t="s">
        <v>2142</v>
      </c>
      <c r="AR48" s="148" t="s">
        <v>2143</v>
      </c>
      <c r="AS48" s="148" t="s">
        <v>2144</v>
      </c>
      <c r="AT48" s="148" t="s">
        <v>2145</v>
      </c>
      <c r="AV48" s="85" t="str">
        <f t="shared" si="18"/>
        <v>PACKET EXPRESS - 33170DIAMANTE 12.501 a 3.000</v>
      </c>
      <c r="AW48" s="50" t="s">
        <v>37</v>
      </c>
      <c r="AX48" s="51" t="s">
        <v>44</v>
      </c>
      <c r="AY48" s="51" t="s">
        <v>1754</v>
      </c>
      <c r="AZ48" s="51" t="s">
        <v>2872</v>
      </c>
      <c r="BA48" s="51" t="s">
        <v>2873</v>
      </c>
      <c r="BB48" s="51" t="s">
        <v>2874</v>
      </c>
      <c r="BC48" s="51" t="s">
        <v>2101</v>
      </c>
      <c r="BD48" s="51" t="s">
        <v>2875</v>
      </c>
      <c r="BF48" s="85" t="str">
        <f t="shared" si="3"/>
        <v>PACKET STANDARD  - 33162DIAMANTE 14.501 a 5.000</v>
      </c>
      <c r="BG48" s="50" t="s">
        <v>37</v>
      </c>
      <c r="BH48" s="50" t="s">
        <v>52</v>
      </c>
      <c r="BI48" s="64" t="s">
        <v>2876</v>
      </c>
      <c r="BJ48" s="64" t="s">
        <v>2877</v>
      </c>
      <c r="BK48" s="64" t="s">
        <v>2704</v>
      </c>
      <c r="BL48" s="64" t="s">
        <v>2878</v>
      </c>
      <c r="BM48" s="64" t="s">
        <v>2879</v>
      </c>
      <c r="BN48" s="64" t="s">
        <v>2408</v>
      </c>
      <c r="BP48" s="85" t="str">
        <f t="shared" si="12"/>
        <v>PACKET NOVAS FAIXAS - 33227DIAMANTE 12501 a   3000</v>
      </c>
      <c r="BQ48" s="50" t="s">
        <v>37</v>
      </c>
      <c r="BR48" s="64" t="s">
        <v>2274</v>
      </c>
      <c r="BS48" s="64" t="s">
        <v>2709</v>
      </c>
      <c r="BT48" s="64" t="s">
        <v>2710</v>
      </c>
      <c r="BU48" s="64" t="s">
        <v>2880</v>
      </c>
      <c r="BV48" s="64" t="s">
        <v>2881</v>
      </c>
      <c r="BW48" s="64" t="s">
        <v>2882</v>
      </c>
      <c r="BX48" s="64" t="s">
        <v>2883</v>
      </c>
    </row>
    <row r="49" spans="1:93" x14ac:dyDescent="0.25">
      <c r="A49" s="119" t="s">
        <v>1181</v>
      </c>
      <c r="D49" s="85" t="str">
        <f t="shared" si="17"/>
        <v>EXPORTA FÁCIL EXPRESSO - 45110DIAMANTE 11/2 Kg Adicional</v>
      </c>
      <c r="E49" s="50" t="s">
        <v>37</v>
      </c>
      <c r="F49" s="50" t="s">
        <v>54</v>
      </c>
      <c r="G49" s="147" t="s">
        <v>2386</v>
      </c>
      <c r="H49" s="147" t="s">
        <v>2387</v>
      </c>
      <c r="I49" s="147" t="s">
        <v>1607</v>
      </c>
      <c r="J49" s="147" t="s">
        <v>2388</v>
      </c>
      <c r="K49" s="147" t="s">
        <v>2389</v>
      </c>
      <c r="L49" s="147" t="s">
        <v>2390</v>
      </c>
      <c r="M49" s="147" t="s">
        <v>2391</v>
      </c>
      <c r="O49" s="85" t="str">
        <f>'[1]EXP FÁCIL STANDARD'!$A$1&amp;P49&amp;Q49</f>
        <v>EXPORTA FÁCIL STANDARD - 45128DIAMANTE 11/2 Kg Adicional</v>
      </c>
      <c r="P49" s="50" t="s">
        <v>37</v>
      </c>
      <c r="Q49" s="50" t="s">
        <v>54</v>
      </c>
      <c r="R49" s="146" t="s">
        <v>2392</v>
      </c>
      <c r="S49" s="146" t="s">
        <v>2393</v>
      </c>
      <c r="T49" s="146" t="s">
        <v>2394</v>
      </c>
      <c r="U49" s="146" t="s">
        <v>1763</v>
      </c>
      <c r="V49" s="146" t="s">
        <v>1607</v>
      </c>
      <c r="W49" s="146" t="s">
        <v>2395</v>
      </c>
      <c r="X49" s="146" t="s">
        <v>1561</v>
      </c>
      <c r="Z49" s="85" t="str">
        <f t="shared" si="6"/>
        <v>EXPORTA FÁCIL ECONÔMICO - 45209INFINITE 3501 a 1000</v>
      </c>
      <c r="AA49" s="50" t="s">
        <v>51</v>
      </c>
      <c r="AB49" s="50" t="s">
        <v>28</v>
      </c>
      <c r="AC49" s="51" t="s">
        <v>2030</v>
      </c>
      <c r="AD49" s="51" t="s">
        <v>2031</v>
      </c>
      <c r="AE49" s="51" t="s">
        <v>2032</v>
      </c>
      <c r="AF49" s="51" t="s">
        <v>2033</v>
      </c>
      <c r="AG49" s="51" t="s">
        <v>2034</v>
      </c>
      <c r="AH49" s="51" t="s">
        <v>2035</v>
      </c>
      <c r="AI49" s="51" t="s">
        <v>2036</v>
      </c>
      <c r="AK49" s="85" t="str">
        <f t="shared" si="8"/>
        <v>DOCUMENTO INTERNACIONAL EXPRESSO - 45012INFINITE 11.501 a 2.000</v>
      </c>
      <c r="AL49" s="50" t="s">
        <v>47</v>
      </c>
      <c r="AM49" s="50" t="s">
        <v>38</v>
      </c>
      <c r="AN49" s="148" t="s">
        <v>2183</v>
      </c>
      <c r="AO49" s="148" t="s">
        <v>2184</v>
      </c>
      <c r="AP49" s="148" t="s">
        <v>1455</v>
      </c>
      <c r="AQ49" s="148" t="s">
        <v>2185</v>
      </c>
      <c r="AR49" s="148" t="s">
        <v>2186</v>
      </c>
      <c r="AS49" s="148" t="s">
        <v>2187</v>
      </c>
      <c r="AT49" s="148" t="s">
        <v>2188</v>
      </c>
      <c r="AV49" s="85" t="str">
        <f t="shared" si="18"/>
        <v>PACKET EXPRESS - 33170DIAMANTE 13.001 a 3.500</v>
      </c>
      <c r="AW49" s="50" t="s">
        <v>37</v>
      </c>
      <c r="AX49" s="51" t="s">
        <v>46</v>
      </c>
      <c r="AY49" s="51" t="s">
        <v>2884</v>
      </c>
      <c r="AZ49" s="51" t="s">
        <v>2885</v>
      </c>
      <c r="BA49" s="51" t="s">
        <v>2886</v>
      </c>
      <c r="BB49" s="51" t="s">
        <v>2887</v>
      </c>
      <c r="BC49" s="51" t="s">
        <v>2888</v>
      </c>
      <c r="BD49" s="51" t="s">
        <v>2889</v>
      </c>
      <c r="BF49" s="85" t="str">
        <f t="shared" si="3"/>
        <v>PACKET STANDARD  - 33162DIAMANTE 11/2 Kg Adicional</v>
      </c>
      <c r="BG49" s="50" t="s">
        <v>37</v>
      </c>
      <c r="BH49" s="50" t="s">
        <v>54</v>
      </c>
      <c r="BI49" s="64" t="s">
        <v>2890</v>
      </c>
      <c r="BJ49" s="64" t="s">
        <v>2891</v>
      </c>
      <c r="BK49" s="64" t="s">
        <v>2795</v>
      </c>
      <c r="BL49" s="64" t="s">
        <v>2892</v>
      </c>
      <c r="BM49" s="64" t="s">
        <v>1520</v>
      </c>
      <c r="BN49" s="64" t="s">
        <v>2421</v>
      </c>
      <c r="BP49" s="85" t="str">
        <f t="shared" si="12"/>
        <v>PACKET NOVAS FAIXAS - 33227DIAMANTE 13001 a  3500</v>
      </c>
      <c r="BQ49" s="50" t="s">
        <v>37</v>
      </c>
      <c r="BR49" s="64" t="s">
        <v>2312</v>
      </c>
      <c r="BS49" s="64" t="s">
        <v>2893</v>
      </c>
      <c r="BT49" s="64" t="s">
        <v>2894</v>
      </c>
      <c r="BU49" s="64" t="s">
        <v>1590</v>
      </c>
      <c r="BV49" s="64" t="s">
        <v>2895</v>
      </c>
      <c r="BW49" s="64" t="s">
        <v>2896</v>
      </c>
      <c r="BX49" s="64" t="s">
        <v>2712</v>
      </c>
    </row>
    <row r="50" spans="1:93" x14ac:dyDescent="0.25">
      <c r="A50" s="121">
        <v>0.15</v>
      </c>
      <c r="B50" s="117" t="s">
        <v>1960</v>
      </c>
      <c r="D50" s="85" t="str">
        <f t="shared" ref="D50:D113" si="19">$D$1&amp;E50&amp;F50</f>
        <v>EXPORTA FÁCIL EXPRESSO - 45110 Peso (g)</v>
      </c>
      <c r="E50" s="43"/>
      <c r="F50" s="43" t="s">
        <v>12</v>
      </c>
      <c r="G50" s="51" t="s">
        <v>13</v>
      </c>
      <c r="H50" s="51" t="s">
        <v>14</v>
      </c>
      <c r="I50" s="51" t="s">
        <v>15</v>
      </c>
      <c r="J50" s="51" t="s">
        <v>16</v>
      </c>
      <c r="K50" s="51" t="s">
        <v>17</v>
      </c>
      <c r="L50" s="51" t="s">
        <v>18</v>
      </c>
      <c r="M50" s="51" t="s">
        <v>19</v>
      </c>
      <c r="O50" s="85" t="str">
        <f>'[1]EXP FÁCIL STANDARD'!$A$1&amp;P50&amp;Q50</f>
        <v>EXPORTA FÁCIL STANDARD - 45128 Peso (g)</v>
      </c>
      <c r="P50" s="43"/>
      <c r="Q50" s="43" t="s">
        <v>12</v>
      </c>
      <c r="R50" s="51" t="s">
        <v>13</v>
      </c>
      <c r="S50" s="51" t="s">
        <v>14</v>
      </c>
      <c r="T50" s="51" t="s">
        <v>15</v>
      </c>
      <c r="U50" s="51" t="s">
        <v>16</v>
      </c>
      <c r="V50" s="51" t="s">
        <v>17</v>
      </c>
      <c r="W50" s="51" t="s">
        <v>18</v>
      </c>
      <c r="X50" s="51" t="s">
        <v>19</v>
      </c>
      <c r="Z50" s="85" t="str">
        <f t="shared" si="6"/>
        <v>EXPORTA FÁCIL ECONÔMICO - 45209INFINITE 31001 a 1.500</v>
      </c>
      <c r="AA50" s="50" t="s">
        <v>51</v>
      </c>
      <c r="AB50" s="50" t="s">
        <v>34</v>
      </c>
      <c r="AC50" s="51" t="s">
        <v>2085</v>
      </c>
      <c r="AD50" s="51" t="s">
        <v>2086</v>
      </c>
      <c r="AE50" s="51" t="s">
        <v>2087</v>
      </c>
      <c r="AF50" s="51" t="s">
        <v>2088</v>
      </c>
      <c r="AG50" s="51" t="s">
        <v>2089</v>
      </c>
      <c r="AH50" s="51" t="s">
        <v>1414</v>
      </c>
      <c r="AI50" s="51" t="s">
        <v>2090</v>
      </c>
      <c r="AK50" s="85" t="str">
        <f t="shared" si="8"/>
        <v>DOCUMENTO INTERNACIONAL EXPRESSO - 45012 Peso (g)</v>
      </c>
      <c r="AL50" s="43"/>
      <c r="AM50" s="43" t="s">
        <v>12</v>
      </c>
      <c r="AN50" s="49" t="s">
        <v>13</v>
      </c>
      <c r="AO50" s="49" t="s">
        <v>14</v>
      </c>
      <c r="AP50" s="49" t="s">
        <v>15</v>
      </c>
      <c r="AQ50" s="49" t="s">
        <v>16</v>
      </c>
      <c r="AR50" s="49" t="s">
        <v>17</v>
      </c>
      <c r="AS50" s="49" t="s">
        <v>18</v>
      </c>
      <c r="AT50" s="49" t="s">
        <v>19</v>
      </c>
      <c r="AV50" s="85" t="str">
        <f t="shared" si="18"/>
        <v>PACKET EXPRESS - 33170DIAMANTE 13.501 a 4.000</v>
      </c>
      <c r="AW50" s="50" t="s">
        <v>37</v>
      </c>
      <c r="AX50" s="51" t="s">
        <v>48</v>
      </c>
      <c r="AY50" s="51" t="s">
        <v>2897</v>
      </c>
      <c r="AZ50" s="51" t="s">
        <v>2762</v>
      </c>
      <c r="BA50" s="51" t="s">
        <v>2898</v>
      </c>
      <c r="BB50" s="51" t="s">
        <v>2899</v>
      </c>
      <c r="BC50" s="51" t="s">
        <v>2900</v>
      </c>
      <c r="BD50" s="51" t="s">
        <v>2901</v>
      </c>
      <c r="BF50" s="87" t="s">
        <v>11</v>
      </c>
      <c r="BG50" s="43" t="s">
        <v>1186</v>
      </c>
      <c r="BH50" s="43" t="s">
        <v>12</v>
      </c>
      <c r="BI50" s="49" t="s">
        <v>13</v>
      </c>
      <c r="BJ50" s="49" t="s">
        <v>14</v>
      </c>
      <c r="BK50" s="49" t="s">
        <v>15</v>
      </c>
      <c r="BL50" s="49" t="s">
        <v>16</v>
      </c>
      <c r="BM50" s="49" t="s">
        <v>17</v>
      </c>
      <c r="BN50" s="49" t="s">
        <v>18</v>
      </c>
      <c r="BP50" s="85" t="str">
        <f t="shared" si="12"/>
        <v>PACKET NOVAS FAIXAS - 33227DIAMANTE 13501 a   4000</v>
      </c>
      <c r="BQ50" s="50" t="s">
        <v>37</v>
      </c>
      <c r="BR50" s="64" t="s">
        <v>2347</v>
      </c>
      <c r="BS50" s="64" t="s">
        <v>2902</v>
      </c>
      <c r="BT50" s="64" t="s">
        <v>2903</v>
      </c>
      <c r="BU50" s="64" t="s">
        <v>2904</v>
      </c>
      <c r="BV50" s="64" t="s">
        <v>2905</v>
      </c>
      <c r="BW50" s="64" t="s">
        <v>2906</v>
      </c>
      <c r="BX50" s="64" t="s">
        <v>2907</v>
      </c>
      <c r="CA50" s="92"/>
      <c r="CB50" s="92"/>
      <c r="CC50" s="93"/>
      <c r="CD50" s="93"/>
      <c r="CE50" s="93"/>
      <c r="CF50" s="93"/>
      <c r="CG50" s="93"/>
    </row>
    <row r="51" spans="1:93" x14ac:dyDescent="0.25">
      <c r="A51" s="121">
        <v>0.15</v>
      </c>
      <c r="B51" s="117" t="s">
        <v>33</v>
      </c>
      <c r="D51" s="85" t="str">
        <f t="shared" si="19"/>
        <v>EXPORTA FÁCIL EXPRESSO - 45110DIAMANTE 20 a 500</v>
      </c>
      <c r="E51" s="50" t="s">
        <v>41</v>
      </c>
      <c r="F51" s="50" t="s">
        <v>22</v>
      </c>
      <c r="G51" s="147" t="s">
        <v>1961</v>
      </c>
      <c r="H51" s="147" t="s">
        <v>1962</v>
      </c>
      <c r="I51" s="147" t="s">
        <v>1963</v>
      </c>
      <c r="J51" s="147" t="s">
        <v>1964</v>
      </c>
      <c r="K51" s="147" t="s">
        <v>1965</v>
      </c>
      <c r="L51" s="147" t="s">
        <v>1966</v>
      </c>
      <c r="M51" s="147" t="s">
        <v>1967</v>
      </c>
      <c r="O51" s="85" t="str">
        <f>'[1]EXP FÁCIL STANDARD'!$A$1&amp;P51&amp;Q51</f>
        <v>EXPORTA FÁCIL STANDARD - 45128DIAMANTE 20 a 500</v>
      </c>
      <c r="P51" s="50" t="s">
        <v>41</v>
      </c>
      <c r="Q51" s="50" t="s">
        <v>22</v>
      </c>
      <c r="R51" s="146" t="s">
        <v>1968</v>
      </c>
      <c r="S51" s="146" t="s">
        <v>1969</v>
      </c>
      <c r="T51" s="146" t="s">
        <v>1970</v>
      </c>
      <c r="U51" s="146" t="s">
        <v>1971</v>
      </c>
      <c r="V51" s="146" t="s">
        <v>1972</v>
      </c>
      <c r="W51" s="146" t="s">
        <v>1973</v>
      </c>
      <c r="X51" s="146" t="s">
        <v>1974</v>
      </c>
      <c r="Z51" s="85" t="str">
        <f t="shared" si="6"/>
        <v>EXPORTA FÁCIL ECONÔMICO - 45209INFINITE 31.501 a 2.000</v>
      </c>
      <c r="AA51" s="50" t="s">
        <v>51</v>
      </c>
      <c r="AB51" s="50" t="s">
        <v>38</v>
      </c>
      <c r="AC51" s="51" t="s">
        <v>2132</v>
      </c>
      <c r="AD51" s="51" t="s">
        <v>2133</v>
      </c>
      <c r="AE51" s="51" t="s">
        <v>2134</v>
      </c>
      <c r="AF51" s="51" t="s">
        <v>2135</v>
      </c>
      <c r="AG51" s="51" t="s">
        <v>2136</v>
      </c>
      <c r="AH51" s="51" t="s">
        <v>2137</v>
      </c>
      <c r="AI51" s="51" t="s">
        <v>2138</v>
      </c>
      <c r="AK51" s="85" t="str">
        <f t="shared" si="8"/>
        <v>DOCUMENTO INTERNACIONAL EXPRESSO - 45012INFINITE 20 a 250</v>
      </c>
      <c r="AL51" s="50" t="s">
        <v>49</v>
      </c>
      <c r="AM51" s="50" t="s">
        <v>23</v>
      </c>
      <c r="AN51" s="148" t="s">
        <v>1982</v>
      </c>
      <c r="AO51" s="148" t="s">
        <v>1983</v>
      </c>
      <c r="AP51" s="148" t="s">
        <v>1403</v>
      </c>
      <c r="AQ51" s="148" t="s">
        <v>1984</v>
      </c>
      <c r="AR51" s="148" t="s">
        <v>1985</v>
      </c>
      <c r="AS51" s="148" t="s">
        <v>1986</v>
      </c>
      <c r="AT51" s="148" t="s">
        <v>1987</v>
      </c>
      <c r="AV51" s="85" t="str">
        <f t="shared" si="18"/>
        <v>PACKET EXPRESS - 33170DIAMANTE 14.001 a 4.500</v>
      </c>
      <c r="AW51" s="50" t="s">
        <v>37</v>
      </c>
      <c r="AX51" s="51" t="s">
        <v>50</v>
      </c>
      <c r="AY51" s="51" t="s">
        <v>2908</v>
      </c>
      <c r="AZ51" s="51" t="s">
        <v>2909</v>
      </c>
      <c r="BA51" s="51" t="s">
        <v>2746</v>
      </c>
      <c r="BB51" s="51" t="s">
        <v>2910</v>
      </c>
      <c r="BC51" s="51" t="s">
        <v>2911</v>
      </c>
      <c r="BD51" s="51" t="s">
        <v>2526</v>
      </c>
      <c r="BF51" s="85" t="str">
        <f t="shared" si="3"/>
        <v>PACKET STANDARD  - 33162DIAMANTE 20 a 500</v>
      </c>
      <c r="BG51" s="50" t="s">
        <v>41</v>
      </c>
      <c r="BH51" s="50" t="s">
        <v>22</v>
      </c>
      <c r="BI51" s="64" t="s">
        <v>2912</v>
      </c>
      <c r="BJ51" s="64" t="s">
        <v>2913</v>
      </c>
      <c r="BK51" s="64" t="s">
        <v>2914</v>
      </c>
      <c r="BL51" s="64" t="s">
        <v>1851</v>
      </c>
      <c r="BM51" s="64" t="s">
        <v>2915</v>
      </c>
      <c r="BN51" s="64" t="s">
        <v>2916</v>
      </c>
      <c r="BP51" s="85" t="str">
        <f t="shared" si="12"/>
        <v>PACKET NOVAS FAIXAS - 33227DIAMANTE 14001 a 4500</v>
      </c>
      <c r="BQ51" s="50" t="s">
        <v>37</v>
      </c>
      <c r="BR51" s="64" t="s">
        <v>96</v>
      </c>
      <c r="BS51" s="64" t="s">
        <v>2917</v>
      </c>
      <c r="BT51" s="64" t="s">
        <v>2918</v>
      </c>
      <c r="BU51" s="64" t="s">
        <v>2919</v>
      </c>
      <c r="BV51" s="64" t="s">
        <v>2920</v>
      </c>
      <c r="BW51" s="64" t="s">
        <v>2921</v>
      </c>
      <c r="BX51" s="64" t="s">
        <v>2922</v>
      </c>
      <c r="CK51" s="92"/>
      <c r="CL51" s="92"/>
      <c r="CM51" s="93"/>
      <c r="CN51" s="93"/>
      <c r="CO51" s="93"/>
    </row>
    <row r="52" spans="1:93" x14ac:dyDescent="0.25">
      <c r="A52" s="121">
        <v>0.15</v>
      </c>
      <c r="B52" s="117" t="s">
        <v>1189</v>
      </c>
      <c r="D52" s="85" t="str">
        <f t="shared" si="19"/>
        <v>EXPORTA FÁCIL EXPRESSO - 45110DIAMANTE 2501 a 1000</v>
      </c>
      <c r="E52" s="50" t="s">
        <v>41</v>
      </c>
      <c r="F52" s="50" t="s">
        <v>28</v>
      </c>
      <c r="G52" s="147" t="s">
        <v>2016</v>
      </c>
      <c r="H52" s="147" t="s">
        <v>2017</v>
      </c>
      <c r="I52" s="147" t="s">
        <v>2018</v>
      </c>
      <c r="J52" s="147" t="s">
        <v>2019</v>
      </c>
      <c r="K52" s="147" t="s">
        <v>2020</v>
      </c>
      <c r="L52" s="147" t="s">
        <v>2021</v>
      </c>
      <c r="M52" s="147" t="s">
        <v>2022</v>
      </c>
      <c r="O52" s="85" t="str">
        <f>'[1]EXP FÁCIL STANDARD'!$A$1&amp;P52&amp;Q52</f>
        <v>EXPORTA FÁCIL STANDARD - 45128DIAMANTE 2501 a 1000</v>
      </c>
      <c r="P52" s="50" t="s">
        <v>41</v>
      </c>
      <c r="Q52" s="50" t="s">
        <v>28</v>
      </c>
      <c r="R52" s="146" t="s">
        <v>2023</v>
      </c>
      <c r="S52" s="146" t="s">
        <v>2024</v>
      </c>
      <c r="T52" s="146" t="s">
        <v>2025</v>
      </c>
      <c r="U52" s="146" t="s">
        <v>2026</v>
      </c>
      <c r="V52" s="146" t="s">
        <v>2027</v>
      </c>
      <c r="W52" s="146" t="s">
        <v>2028</v>
      </c>
      <c r="X52" s="146" t="s">
        <v>2029</v>
      </c>
      <c r="Z52" s="85" t="str">
        <f t="shared" si="6"/>
        <v>EXPORTA FÁCIL ECONÔMICO - 45209 Peso (g)</v>
      </c>
      <c r="AA52" s="43"/>
      <c r="AB52" s="43" t="s">
        <v>12</v>
      </c>
      <c r="AC52" s="49" t="s">
        <v>13</v>
      </c>
      <c r="AD52" s="49" t="s">
        <v>14</v>
      </c>
      <c r="AE52" s="49" t="s">
        <v>15</v>
      </c>
      <c r="AF52" s="49" t="s">
        <v>16</v>
      </c>
      <c r="AG52" s="49" t="s">
        <v>17</v>
      </c>
      <c r="AH52" s="49" t="s">
        <v>18</v>
      </c>
      <c r="AI52" s="49" t="s">
        <v>19</v>
      </c>
      <c r="AK52" s="85" t="str">
        <f t="shared" si="8"/>
        <v>DOCUMENTO INTERNACIONAL EXPRESSO - 45012INFINITE 2251 a 500</v>
      </c>
      <c r="AL52" s="50" t="s">
        <v>49</v>
      </c>
      <c r="AM52" s="50" t="s">
        <v>29</v>
      </c>
      <c r="AN52" s="148" t="s">
        <v>2037</v>
      </c>
      <c r="AO52" s="148" t="s">
        <v>2038</v>
      </c>
      <c r="AP52" s="148" t="s">
        <v>2039</v>
      </c>
      <c r="AQ52" s="148" t="s">
        <v>2040</v>
      </c>
      <c r="AR52" s="148" t="s">
        <v>2041</v>
      </c>
      <c r="AS52" s="148" t="s">
        <v>2042</v>
      </c>
      <c r="AT52" s="148" t="s">
        <v>2043</v>
      </c>
      <c r="AV52" s="85" t="str">
        <f t="shared" si="18"/>
        <v>PACKET EXPRESS - 33170DIAMANTE 14.501 a 5.000</v>
      </c>
      <c r="AW52" s="50" t="s">
        <v>37</v>
      </c>
      <c r="AX52" s="51" t="s">
        <v>52</v>
      </c>
      <c r="AY52" s="51" t="s">
        <v>2923</v>
      </c>
      <c r="AZ52" s="51" t="s">
        <v>2924</v>
      </c>
      <c r="BA52" s="51" t="s">
        <v>2925</v>
      </c>
      <c r="BB52" s="51" t="s">
        <v>2926</v>
      </c>
      <c r="BC52" s="51" t="s">
        <v>2927</v>
      </c>
      <c r="BD52" s="51" t="s">
        <v>2928</v>
      </c>
      <c r="BF52" s="85" t="str">
        <f t="shared" si="3"/>
        <v>PACKET STANDARD  - 33162DIAMANTE 2501 a 1000</v>
      </c>
      <c r="BG52" s="50" t="s">
        <v>41</v>
      </c>
      <c r="BH52" s="50" t="s">
        <v>28</v>
      </c>
      <c r="BI52" s="64" t="s">
        <v>2929</v>
      </c>
      <c r="BJ52" s="64" t="s">
        <v>2930</v>
      </c>
      <c r="BK52" s="64" t="s">
        <v>2931</v>
      </c>
      <c r="BL52" s="64" t="s">
        <v>2932</v>
      </c>
      <c r="BM52" s="64" t="s">
        <v>2933</v>
      </c>
      <c r="BN52" s="64" t="s">
        <v>2934</v>
      </c>
      <c r="BP52" s="85" t="str">
        <f t="shared" si="12"/>
        <v>PACKET NOVAS FAIXAS - 33227DIAMANTE 14501 a 5000</v>
      </c>
      <c r="BQ52" s="50" t="s">
        <v>37</v>
      </c>
      <c r="BR52" s="64" t="s">
        <v>97</v>
      </c>
      <c r="BS52" s="64" t="s">
        <v>2841</v>
      </c>
      <c r="BT52" s="64" t="s">
        <v>2935</v>
      </c>
      <c r="BU52" s="64" t="s">
        <v>2936</v>
      </c>
      <c r="BV52" s="64" t="s">
        <v>2937</v>
      </c>
      <c r="BW52" s="64" t="s">
        <v>2938</v>
      </c>
      <c r="BX52" s="64" t="s">
        <v>2939</v>
      </c>
    </row>
    <row r="53" spans="1:93" x14ac:dyDescent="0.25">
      <c r="A53" s="121">
        <v>0.15</v>
      </c>
      <c r="B53" s="117" t="s">
        <v>1233</v>
      </c>
      <c r="D53" s="85" t="str">
        <f t="shared" si="19"/>
        <v>EXPORTA FÁCIL EXPRESSO - 45110DIAMANTE 21001 a 1.500</v>
      </c>
      <c r="E53" s="50" t="s">
        <v>41</v>
      </c>
      <c r="F53" s="50" t="s">
        <v>34</v>
      </c>
      <c r="G53" s="147" t="s">
        <v>2071</v>
      </c>
      <c r="H53" s="147" t="s">
        <v>2072</v>
      </c>
      <c r="I53" s="147" t="s">
        <v>2073</v>
      </c>
      <c r="J53" s="147" t="s">
        <v>2074</v>
      </c>
      <c r="K53" s="147" t="s">
        <v>2075</v>
      </c>
      <c r="L53" s="147" t="s">
        <v>2076</v>
      </c>
      <c r="M53" s="147" t="s">
        <v>2077</v>
      </c>
      <c r="O53" s="85" t="str">
        <f>'[1]EXP FÁCIL STANDARD'!$A$1&amp;P53&amp;Q53</f>
        <v>EXPORTA FÁCIL STANDARD - 45128DIAMANTE 21001 a 1.500</v>
      </c>
      <c r="P53" s="50" t="s">
        <v>41</v>
      </c>
      <c r="Q53" s="50" t="s">
        <v>34</v>
      </c>
      <c r="R53" s="146" t="s">
        <v>2078</v>
      </c>
      <c r="S53" s="146" t="s">
        <v>2079</v>
      </c>
      <c r="T53" s="146" t="s">
        <v>2080</v>
      </c>
      <c r="U53" s="146" t="s">
        <v>2081</v>
      </c>
      <c r="V53" s="146" t="s">
        <v>2082</v>
      </c>
      <c r="W53" s="146" t="s">
        <v>2083</v>
      </c>
      <c r="X53" s="146" t="s">
        <v>2084</v>
      </c>
      <c r="Z53" s="85" t="str">
        <f t="shared" si="6"/>
        <v>EXPORTA FÁCIL ECONÔMICO - 45209INFINITE 40 a 500</v>
      </c>
      <c r="AA53" s="50" t="s">
        <v>53</v>
      </c>
      <c r="AB53" s="50" t="s">
        <v>22</v>
      </c>
      <c r="AC53" s="51" t="s">
        <v>1975</v>
      </c>
      <c r="AD53" s="51" t="s">
        <v>1976</v>
      </c>
      <c r="AE53" s="51" t="s">
        <v>1977</v>
      </c>
      <c r="AF53" s="51" t="s">
        <v>1978</v>
      </c>
      <c r="AG53" s="51" t="s">
        <v>1979</v>
      </c>
      <c r="AH53" s="51" t="s">
        <v>1980</v>
      </c>
      <c r="AI53" s="51" t="s">
        <v>1981</v>
      </c>
      <c r="AK53" s="85" t="str">
        <f t="shared" si="8"/>
        <v>DOCUMENTO INTERNACIONAL EXPRESSO - 45012INFINITE 2501 a 1.000</v>
      </c>
      <c r="AL53" s="50" t="s">
        <v>49</v>
      </c>
      <c r="AM53" s="50" t="s">
        <v>35</v>
      </c>
      <c r="AN53" s="148" t="s">
        <v>2091</v>
      </c>
      <c r="AO53" s="148" t="s">
        <v>2092</v>
      </c>
      <c r="AP53" s="148" t="s">
        <v>2093</v>
      </c>
      <c r="AQ53" s="148" t="s">
        <v>2094</v>
      </c>
      <c r="AR53" s="148" t="s">
        <v>2095</v>
      </c>
      <c r="AS53" s="148" t="s">
        <v>2096</v>
      </c>
      <c r="AT53" s="148" t="s">
        <v>2097</v>
      </c>
      <c r="AV53" s="85" t="str">
        <f t="shared" si="18"/>
        <v>PACKET EXPRESS - 33170DIAMANTE 11/2 Kg Adicional</v>
      </c>
      <c r="AW53" s="50" t="s">
        <v>37</v>
      </c>
      <c r="AX53" s="51" t="s">
        <v>54</v>
      </c>
      <c r="AY53" s="51" t="s">
        <v>2940</v>
      </c>
      <c r="AZ53" s="51" t="s">
        <v>2941</v>
      </c>
      <c r="BA53" s="51" t="s">
        <v>2612</v>
      </c>
      <c r="BB53" s="51" t="s">
        <v>2942</v>
      </c>
      <c r="BC53" s="51" t="s">
        <v>2943</v>
      </c>
      <c r="BD53" s="51" t="s">
        <v>2944</v>
      </c>
      <c r="BF53" s="85" t="str">
        <f t="shared" si="3"/>
        <v>PACKET STANDARD  - 33162DIAMANTE 21001 a 1.500</v>
      </c>
      <c r="BG53" s="50" t="s">
        <v>41</v>
      </c>
      <c r="BH53" s="50" t="s">
        <v>34</v>
      </c>
      <c r="BI53" s="64" t="s">
        <v>2945</v>
      </c>
      <c r="BJ53" s="64" t="s">
        <v>2946</v>
      </c>
      <c r="BK53" s="64" t="s">
        <v>2947</v>
      </c>
      <c r="BL53" s="64" t="s">
        <v>2948</v>
      </c>
      <c r="BM53" s="64" t="s">
        <v>2837</v>
      </c>
      <c r="BN53" s="64" t="s">
        <v>2949</v>
      </c>
      <c r="BP53" s="85" t="str">
        <f t="shared" si="12"/>
        <v>PACKET NOVAS FAIXAS - 33227DIAMANTE 11/2 Kg Adicional (A)</v>
      </c>
      <c r="BQ53" s="50" t="s">
        <v>37</v>
      </c>
      <c r="BR53" s="64" t="s">
        <v>2420</v>
      </c>
      <c r="BS53" s="64" t="s">
        <v>1928</v>
      </c>
      <c r="BT53" s="64" t="s">
        <v>2950</v>
      </c>
      <c r="BU53" s="64" t="s">
        <v>2951</v>
      </c>
      <c r="BV53" s="64" t="s">
        <v>1794</v>
      </c>
      <c r="BW53" s="64" t="s">
        <v>2890</v>
      </c>
      <c r="BX53" s="64" t="s">
        <v>2952</v>
      </c>
    </row>
    <row r="54" spans="1:93" x14ac:dyDescent="0.25">
      <c r="A54" s="121">
        <v>0.15</v>
      </c>
      <c r="B54" s="117" t="s">
        <v>37</v>
      </c>
      <c r="D54" s="85" t="str">
        <f t="shared" si="19"/>
        <v>EXPORTA FÁCIL EXPRESSO - 45110DIAMANTE 21.501 a 2.000</v>
      </c>
      <c r="E54" s="50" t="s">
        <v>41</v>
      </c>
      <c r="F54" s="50" t="s">
        <v>38</v>
      </c>
      <c r="G54" s="147" t="s">
        <v>2120</v>
      </c>
      <c r="H54" s="147" t="s">
        <v>1321</v>
      </c>
      <c r="I54" s="147" t="s">
        <v>2121</v>
      </c>
      <c r="J54" s="147" t="s">
        <v>2122</v>
      </c>
      <c r="K54" s="147" t="s">
        <v>2123</v>
      </c>
      <c r="L54" s="147" t="s">
        <v>2124</v>
      </c>
      <c r="M54" s="147" t="s">
        <v>2125</v>
      </c>
      <c r="O54" s="85" t="str">
        <f>'[1]EXP FÁCIL STANDARD'!$A$1&amp;P54&amp;Q54</f>
        <v>EXPORTA FÁCIL STANDARD - 45128DIAMANTE 21.501 a 2.000</v>
      </c>
      <c r="P54" s="50" t="s">
        <v>41</v>
      </c>
      <c r="Q54" s="50" t="s">
        <v>38</v>
      </c>
      <c r="R54" s="146" t="s">
        <v>2126</v>
      </c>
      <c r="S54" s="146" t="s">
        <v>1190</v>
      </c>
      <c r="T54" s="146" t="s">
        <v>2127</v>
      </c>
      <c r="U54" s="146" t="s">
        <v>2128</v>
      </c>
      <c r="V54" s="146" t="s">
        <v>2129</v>
      </c>
      <c r="W54" s="146" t="s">
        <v>2130</v>
      </c>
      <c r="X54" s="146" t="s">
        <v>2131</v>
      </c>
      <c r="Z54" s="85" t="str">
        <f t="shared" si="6"/>
        <v>EXPORTA FÁCIL ECONÔMICO - 45209INFINITE 4501 a 1000</v>
      </c>
      <c r="AA54" s="50" t="s">
        <v>53</v>
      </c>
      <c r="AB54" s="50" t="s">
        <v>28</v>
      </c>
      <c r="AC54" s="51" t="s">
        <v>2030</v>
      </c>
      <c r="AD54" s="51" t="s">
        <v>2031</v>
      </c>
      <c r="AE54" s="51" t="s">
        <v>2032</v>
      </c>
      <c r="AF54" s="51" t="s">
        <v>2033</v>
      </c>
      <c r="AG54" s="51" t="s">
        <v>2034</v>
      </c>
      <c r="AH54" s="51" t="s">
        <v>2035</v>
      </c>
      <c r="AI54" s="51" t="s">
        <v>2036</v>
      </c>
      <c r="AK54" s="85" t="str">
        <f t="shared" si="8"/>
        <v>DOCUMENTO INTERNACIONAL EXPRESSO - 45012INFINITE 21.001 a 1.500</v>
      </c>
      <c r="AL54" s="50" t="s">
        <v>49</v>
      </c>
      <c r="AM54" s="50" t="s">
        <v>39</v>
      </c>
      <c r="AN54" s="148" t="s">
        <v>2139</v>
      </c>
      <c r="AO54" s="148" t="s">
        <v>2140</v>
      </c>
      <c r="AP54" s="148" t="s">
        <v>2141</v>
      </c>
      <c r="AQ54" s="148" t="s">
        <v>2142</v>
      </c>
      <c r="AR54" s="148" t="s">
        <v>2143</v>
      </c>
      <c r="AS54" s="148" t="s">
        <v>2144</v>
      </c>
      <c r="AT54" s="148" t="s">
        <v>2145</v>
      </c>
      <c r="AV54" s="87" t="s">
        <v>11</v>
      </c>
      <c r="AW54" s="43" t="s">
        <v>1186</v>
      </c>
      <c r="AX54" s="43" t="s">
        <v>12</v>
      </c>
      <c r="AY54" s="49" t="s">
        <v>13</v>
      </c>
      <c r="AZ54" s="49" t="s">
        <v>14</v>
      </c>
      <c r="BA54" s="49" t="s">
        <v>15</v>
      </c>
      <c r="BB54" s="49" t="s">
        <v>16</v>
      </c>
      <c r="BC54" s="49" t="s">
        <v>17</v>
      </c>
      <c r="BD54" s="49" t="s">
        <v>18</v>
      </c>
      <c r="BF54" s="85" t="str">
        <f t="shared" si="3"/>
        <v>PACKET STANDARD  - 33162DIAMANTE 21.501 a 2.000</v>
      </c>
      <c r="BG54" s="50" t="s">
        <v>41</v>
      </c>
      <c r="BH54" s="50" t="s">
        <v>38</v>
      </c>
      <c r="BI54" s="64" t="s">
        <v>2953</v>
      </c>
      <c r="BJ54" s="64" t="s">
        <v>2954</v>
      </c>
      <c r="BK54" s="64" t="s">
        <v>2955</v>
      </c>
      <c r="BL54" s="64" t="s">
        <v>2956</v>
      </c>
      <c r="BM54" s="64" t="s">
        <v>2957</v>
      </c>
      <c r="BN54" s="64" t="s">
        <v>2958</v>
      </c>
      <c r="BP54" s="87" t="s">
        <v>11</v>
      </c>
      <c r="BQ54" s="43" t="s">
        <v>1186</v>
      </c>
      <c r="BR54" s="43" t="s">
        <v>12</v>
      </c>
      <c r="BS54" s="49" t="s">
        <v>13</v>
      </c>
      <c r="BT54" s="49" t="s">
        <v>14</v>
      </c>
      <c r="BU54" s="49" t="s">
        <v>15</v>
      </c>
      <c r="BV54" s="49" t="s">
        <v>16</v>
      </c>
      <c r="BW54" s="49" t="s">
        <v>17</v>
      </c>
      <c r="BX54" s="49" t="s">
        <v>18</v>
      </c>
    </row>
    <row r="55" spans="1:93" x14ac:dyDescent="0.25">
      <c r="A55" s="121">
        <v>0.15</v>
      </c>
      <c r="B55" s="117" t="s">
        <v>41</v>
      </c>
      <c r="D55" s="85" t="str">
        <f t="shared" si="19"/>
        <v>EXPORTA FÁCIL EXPRESSO - 45110DIAMANTE 22.001 a 2.500</v>
      </c>
      <c r="E55" s="50" t="s">
        <v>41</v>
      </c>
      <c r="F55" s="50" t="s">
        <v>42</v>
      </c>
      <c r="G55" s="147" t="s">
        <v>2170</v>
      </c>
      <c r="H55" s="147" t="s">
        <v>2171</v>
      </c>
      <c r="I55" s="147" t="s">
        <v>2172</v>
      </c>
      <c r="J55" s="147" t="s">
        <v>2173</v>
      </c>
      <c r="K55" s="147" t="s">
        <v>2174</v>
      </c>
      <c r="L55" s="147" t="s">
        <v>2175</v>
      </c>
      <c r="M55" s="147" t="s">
        <v>2176</v>
      </c>
      <c r="O55" s="85" t="str">
        <f>'[1]EXP FÁCIL STANDARD'!$A$1&amp;P55&amp;Q55</f>
        <v>EXPORTA FÁCIL STANDARD - 45128DIAMANTE 22.001 a 2.500</v>
      </c>
      <c r="P55" s="50" t="s">
        <v>41</v>
      </c>
      <c r="Q55" s="50" t="s">
        <v>42</v>
      </c>
      <c r="R55" s="146" t="s">
        <v>2177</v>
      </c>
      <c r="S55" s="146" t="s">
        <v>2178</v>
      </c>
      <c r="T55" s="146" t="s">
        <v>2179</v>
      </c>
      <c r="U55" s="146" t="s">
        <v>2180</v>
      </c>
      <c r="V55" s="146" t="s">
        <v>2181</v>
      </c>
      <c r="W55" s="146" t="s">
        <v>1896</v>
      </c>
      <c r="X55" s="146" t="s">
        <v>2182</v>
      </c>
      <c r="Z55" s="85" t="str">
        <f t="shared" si="6"/>
        <v>EXPORTA FÁCIL ECONÔMICO - 45209INFINITE 41001 a 1.500</v>
      </c>
      <c r="AA55" s="50" t="s">
        <v>53</v>
      </c>
      <c r="AB55" s="50" t="s">
        <v>34</v>
      </c>
      <c r="AC55" s="51" t="s">
        <v>2085</v>
      </c>
      <c r="AD55" s="51" t="s">
        <v>2086</v>
      </c>
      <c r="AE55" s="51" t="s">
        <v>2087</v>
      </c>
      <c r="AF55" s="51" t="s">
        <v>2088</v>
      </c>
      <c r="AG55" s="51" t="s">
        <v>2089</v>
      </c>
      <c r="AH55" s="51" t="s">
        <v>1414</v>
      </c>
      <c r="AI55" s="51" t="s">
        <v>2090</v>
      </c>
      <c r="AK55" s="85" t="str">
        <f t="shared" si="8"/>
        <v>DOCUMENTO INTERNACIONAL EXPRESSO - 45012INFINITE 21.501 a 2.000</v>
      </c>
      <c r="AL55" s="50" t="s">
        <v>49</v>
      </c>
      <c r="AM55" s="50" t="s">
        <v>38</v>
      </c>
      <c r="AN55" s="148" t="s">
        <v>2183</v>
      </c>
      <c r="AO55" s="148" t="s">
        <v>2184</v>
      </c>
      <c r="AP55" s="148" t="s">
        <v>1455</v>
      </c>
      <c r="AQ55" s="148" t="s">
        <v>2185</v>
      </c>
      <c r="AR55" s="148" t="s">
        <v>2186</v>
      </c>
      <c r="AS55" s="148" t="s">
        <v>2187</v>
      </c>
      <c r="AT55" s="148" t="s">
        <v>2188</v>
      </c>
      <c r="AV55" s="85" t="str">
        <f t="shared" ref="AV55:AV118" si="20">$AV$1&amp;AW55&amp;AX55</f>
        <v>PACKET EXPRESS - 33170DIAMANTE 20 a 300</v>
      </c>
      <c r="AW55" s="50" t="s">
        <v>41</v>
      </c>
      <c r="AX55" s="51" t="s">
        <v>24</v>
      </c>
      <c r="AY55" s="51" t="s">
        <v>2663</v>
      </c>
      <c r="AZ55" s="51" t="s">
        <v>2959</v>
      </c>
      <c r="BA55" s="51" t="s">
        <v>2960</v>
      </c>
      <c r="BB55" s="51" t="s">
        <v>2961</v>
      </c>
      <c r="BC55" s="51" t="s">
        <v>2962</v>
      </c>
      <c r="BD55" s="51" t="s">
        <v>2963</v>
      </c>
      <c r="BF55" s="85" t="str">
        <f t="shared" si="3"/>
        <v>PACKET STANDARD  - 33162DIAMANTE 22.001 a 2.500</v>
      </c>
      <c r="BG55" s="50" t="s">
        <v>41</v>
      </c>
      <c r="BH55" s="50" t="s">
        <v>42</v>
      </c>
      <c r="BI55" s="64" t="s">
        <v>1525</v>
      </c>
      <c r="BJ55" s="64" t="s">
        <v>1719</v>
      </c>
      <c r="BK55" s="64" t="s">
        <v>2496</v>
      </c>
      <c r="BL55" s="64" t="s">
        <v>1716</v>
      </c>
      <c r="BM55" s="64" t="s">
        <v>2964</v>
      </c>
      <c r="BN55" s="64" t="s">
        <v>1713</v>
      </c>
      <c r="BP55" s="85" t="str">
        <f t="shared" ref="BP55:BP118" si="21">$BP$1&amp;BQ55&amp;BR55</f>
        <v>PACKET NOVAS FAIXAS - 33227DIAMANTE 2  0 a 200</v>
      </c>
      <c r="BQ55" s="50" t="s">
        <v>41</v>
      </c>
      <c r="BR55" s="64" t="s">
        <v>2000</v>
      </c>
      <c r="BS55" s="64" t="s">
        <v>2965</v>
      </c>
      <c r="BT55" s="64" t="s">
        <v>2966</v>
      </c>
      <c r="BU55" s="64" t="s">
        <v>2967</v>
      </c>
      <c r="BV55" s="64" t="s">
        <v>2968</v>
      </c>
      <c r="BW55" s="64" t="s">
        <v>2969</v>
      </c>
      <c r="BX55" s="64" t="s">
        <v>2066</v>
      </c>
    </row>
    <row r="56" spans="1:93" x14ac:dyDescent="0.25">
      <c r="A56" s="121">
        <v>0.15</v>
      </c>
      <c r="B56" s="117" t="s">
        <v>43</v>
      </c>
      <c r="D56" s="85" t="str">
        <f t="shared" si="19"/>
        <v>EXPORTA FÁCIL EXPRESSO - 45110DIAMANTE 22.501 a 3.000</v>
      </c>
      <c r="E56" s="50" t="s">
        <v>41</v>
      </c>
      <c r="F56" s="50" t="s">
        <v>44</v>
      </c>
      <c r="G56" s="147" t="s">
        <v>2212</v>
      </c>
      <c r="H56" s="147" t="s">
        <v>2213</v>
      </c>
      <c r="I56" s="147" t="s">
        <v>2214</v>
      </c>
      <c r="J56" s="147" t="s">
        <v>2215</v>
      </c>
      <c r="K56" s="147" t="s">
        <v>2216</v>
      </c>
      <c r="L56" s="147" t="s">
        <v>2217</v>
      </c>
      <c r="M56" s="147" t="s">
        <v>2218</v>
      </c>
      <c r="O56" s="85" t="str">
        <f>'[1]EXP FÁCIL STANDARD'!$A$1&amp;P56&amp;Q56</f>
        <v>EXPORTA FÁCIL STANDARD - 45128DIAMANTE 22.501 a 3.000</v>
      </c>
      <c r="P56" s="50" t="s">
        <v>41</v>
      </c>
      <c r="Q56" s="50" t="s">
        <v>44</v>
      </c>
      <c r="R56" s="146" t="s">
        <v>2219</v>
      </c>
      <c r="S56" s="146" t="s">
        <v>2220</v>
      </c>
      <c r="T56" s="146" t="s">
        <v>2221</v>
      </c>
      <c r="U56" s="146" t="s">
        <v>2222</v>
      </c>
      <c r="V56" s="146" t="s">
        <v>2223</v>
      </c>
      <c r="W56" s="146" t="s">
        <v>2224</v>
      </c>
      <c r="X56" s="146" t="s">
        <v>2225</v>
      </c>
      <c r="Z56" s="85" t="str">
        <f t="shared" si="6"/>
        <v>EXPORTA FÁCIL ECONÔMICO - 45209INFINITE 41.501 a 2.000</v>
      </c>
      <c r="AA56" s="50" t="s">
        <v>53</v>
      </c>
      <c r="AB56" s="50" t="s">
        <v>38</v>
      </c>
      <c r="AC56" s="51" t="s">
        <v>2132</v>
      </c>
      <c r="AD56" s="51" t="s">
        <v>2133</v>
      </c>
      <c r="AE56" s="51" t="s">
        <v>2134</v>
      </c>
      <c r="AF56" s="51" t="s">
        <v>2135</v>
      </c>
      <c r="AG56" s="51" t="s">
        <v>2136</v>
      </c>
      <c r="AH56" s="51" t="s">
        <v>2137</v>
      </c>
      <c r="AI56" s="51" t="s">
        <v>2138</v>
      </c>
      <c r="AK56" s="85" t="str">
        <f t="shared" si="8"/>
        <v>DOCUMENTO INTERNACIONAL EXPRESSO - 45012 Peso (g)</v>
      </c>
      <c r="AL56" s="43"/>
      <c r="AM56" s="43" t="s">
        <v>12</v>
      </c>
      <c r="AN56" s="49" t="s">
        <v>13</v>
      </c>
      <c r="AO56" s="49" t="s">
        <v>14</v>
      </c>
      <c r="AP56" s="49" t="s">
        <v>15</v>
      </c>
      <c r="AQ56" s="49" t="s">
        <v>16</v>
      </c>
      <c r="AR56" s="49" t="s">
        <v>17</v>
      </c>
      <c r="AS56" s="49" t="s">
        <v>18</v>
      </c>
      <c r="AT56" s="49" t="s">
        <v>19</v>
      </c>
      <c r="AV56" s="85" t="str">
        <f t="shared" si="20"/>
        <v>PACKET EXPRESS - 33170DIAMANTE 2301 a 500</v>
      </c>
      <c r="AW56" s="50" t="s">
        <v>41</v>
      </c>
      <c r="AX56" s="51" t="s">
        <v>30</v>
      </c>
      <c r="AY56" s="51" t="s">
        <v>2970</v>
      </c>
      <c r="AZ56" s="51" t="s">
        <v>1785</v>
      </c>
      <c r="BA56" s="51" t="s">
        <v>2971</v>
      </c>
      <c r="BB56" s="51" t="s">
        <v>2972</v>
      </c>
      <c r="BC56" s="51" t="s">
        <v>2973</v>
      </c>
      <c r="BD56" s="51" t="s">
        <v>2869</v>
      </c>
      <c r="BF56" s="85" t="str">
        <f t="shared" ref="BF56:BF119" si="22">$BF$1&amp;BG56&amp;BH56</f>
        <v>PACKET STANDARD  - 33162DIAMANTE 22.501 a 3.000</v>
      </c>
      <c r="BG56" s="50" t="s">
        <v>41</v>
      </c>
      <c r="BH56" s="50" t="s">
        <v>44</v>
      </c>
      <c r="BI56" s="64" t="s">
        <v>2974</v>
      </c>
      <c r="BJ56" s="64" t="s">
        <v>2975</v>
      </c>
      <c r="BK56" s="64" t="s">
        <v>2976</v>
      </c>
      <c r="BL56" s="64" t="s">
        <v>2977</v>
      </c>
      <c r="BM56" s="64" t="s">
        <v>2978</v>
      </c>
      <c r="BN56" s="64" t="s">
        <v>2979</v>
      </c>
      <c r="BP56" s="85" t="str">
        <f t="shared" si="21"/>
        <v>PACKET NOVAS FAIXAS - 33227DIAMANTE 2201 a   500</v>
      </c>
      <c r="BQ56" s="50" t="s">
        <v>41</v>
      </c>
      <c r="BR56" s="64" t="s">
        <v>2056</v>
      </c>
      <c r="BS56" s="64" t="s">
        <v>2980</v>
      </c>
      <c r="BT56" s="64" t="s">
        <v>2981</v>
      </c>
      <c r="BU56" s="64" t="s">
        <v>2982</v>
      </c>
      <c r="BV56" s="64" t="s">
        <v>2983</v>
      </c>
      <c r="BW56" s="64" t="s">
        <v>2984</v>
      </c>
      <c r="BX56" s="64" t="s">
        <v>2985</v>
      </c>
      <c r="CK56" s="92"/>
      <c r="CL56" s="92"/>
      <c r="CM56" s="93"/>
      <c r="CN56" s="93"/>
      <c r="CO56" s="93"/>
    </row>
    <row r="57" spans="1:93" x14ac:dyDescent="0.25">
      <c r="A57" s="121">
        <v>0.15</v>
      </c>
      <c r="B57" s="117" t="s">
        <v>45</v>
      </c>
      <c r="D57" s="85" t="str">
        <f t="shared" si="19"/>
        <v>EXPORTA FÁCIL EXPRESSO - 45110DIAMANTE 23.001 a 3.500</v>
      </c>
      <c r="E57" s="50" t="s">
        <v>41</v>
      </c>
      <c r="F57" s="50" t="s">
        <v>46</v>
      </c>
      <c r="G57" s="147" t="s">
        <v>2248</v>
      </c>
      <c r="H57" s="147" t="s">
        <v>2249</v>
      </c>
      <c r="I57" s="147" t="s">
        <v>2250</v>
      </c>
      <c r="J57" s="147" t="s">
        <v>2251</v>
      </c>
      <c r="K57" s="147" t="s">
        <v>2252</v>
      </c>
      <c r="L57" s="147" t="s">
        <v>2253</v>
      </c>
      <c r="M57" s="147" t="s">
        <v>2254</v>
      </c>
      <c r="O57" s="85" t="str">
        <f>'[1]EXP FÁCIL STANDARD'!$A$1&amp;P57&amp;Q57</f>
        <v>EXPORTA FÁCIL STANDARD - 45128DIAMANTE 23.001 a 3.500</v>
      </c>
      <c r="P57" s="50" t="s">
        <v>41</v>
      </c>
      <c r="Q57" s="50" t="s">
        <v>46</v>
      </c>
      <c r="R57" s="146" t="s">
        <v>2255</v>
      </c>
      <c r="S57" s="146" t="s">
        <v>2256</v>
      </c>
      <c r="T57" s="146" t="s">
        <v>2257</v>
      </c>
      <c r="U57" s="146" t="s">
        <v>2258</v>
      </c>
      <c r="V57" s="146" t="s">
        <v>2259</v>
      </c>
      <c r="W57" s="146" t="s">
        <v>2260</v>
      </c>
      <c r="X57" s="146" t="s">
        <v>2261</v>
      </c>
      <c r="Z57" s="85" t="str">
        <f t="shared" si="6"/>
        <v>EXPORTA FÁCIL ECONÔMICO - 45209 Peso (g)</v>
      </c>
      <c r="AA57" s="43"/>
      <c r="AB57" s="43" t="s">
        <v>12</v>
      </c>
      <c r="AC57" s="49" t="s">
        <v>13</v>
      </c>
      <c r="AD57" s="49" t="s">
        <v>14</v>
      </c>
      <c r="AE57" s="49" t="s">
        <v>15</v>
      </c>
      <c r="AF57" s="49" t="s">
        <v>16</v>
      </c>
      <c r="AG57" s="49" t="s">
        <v>17</v>
      </c>
      <c r="AH57" s="49" t="s">
        <v>18</v>
      </c>
      <c r="AI57" s="49" t="s">
        <v>19</v>
      </c>
      <c r="AK57" s="85" t="str">
        <f t="shared" si="8"/>
        <v>DOCUMENTO INTERNACIONAL EXPRESSO - 45012INFINITE 30 a 250</v>
      </c>
      <c r="AL57" s="50" t="s">
        <v>51</v>
      </c>
      <c r="AM57" s="50" t="s">
        <v>23</v>
      </c>
      <c r="AN57" s="148" t="s">
        <v>1982</v>
      </c>
      <c r="AO57" s="148" t="s">
        <v>1983</v>
      </c>
      <c r="AP57" s="148" t="s">
        <v>1403</v>
      </c>
      <c r="AQ57" s="148" t="s">
        <v>1984</v>
      </c>
      <c r="AR57" s="148" t="s">
        <v>1985</v>
      </c>
      <c r="AS57" s="148" t="s">
        <v>1986</v>
      </c>
      <c r="AT57" s="148" t="s">
        <v>1987</v>
      </c>
      <c r="AV57" s="85" t="str">
        <f t="shared" si="20"/>
        <v>PACKET EXPRESS - 33170DIAMANTE 2501 a 1000</v>
      </c>
      <c r="AW57" s="50" t="s">
        <v>41</v>
      </c>
      <c r="AX57" s="51" t="s">
        <v>28</v>
      </c>
      <c r="AY57" s="51" t="s">
        <v>2986</v>
      </c>
      <c r="AZ57" s="51" t="s">
        <v>1991</v>
      </c>
      <c r="BA57" s="51" t="s">
        <v>2987</v>
      </c>
      <c r="BB57" s="51" t="s">
        <v>2988</v>
      </c>
      <c r="BC57" s="51" t="s">
        <v>1476</v>
      </c>
      <c r="BD57" s="51" t="s">
        <v>1951</v>
      </c>
      <c r="BF57" s="85" t="str">
        <f t="shared" si="22"/>
        <v>PACKET STANDARD  - 33162DIAMANTE 23.001 a 3.500</v>
      </c>
      <c r="BG57" s="50" t="s">
        <v>41</v>
      </c>
      <c r="BH57" s="50" t="s">
        <v>46</v>
      </c>
      <c r="BI57" s="64" t="s">
        <v>2989</v>
      </c>
      <c r="BJ57" s="64" t="s">
        <v>2990</v>
      </c>
      <c r="BK57" s="64" t="s">
        <v>2991</v>
      </c>
      <c r="BL57" s="64" t="s">
        <v>1790</v>
      </c>
      <c r="BM57" s="64" t="s">
        <v>2992</v>
      </c>
      <c r="BN57" s="64" t="s">
        <v>2993</v>
      </c>
      <c r="BP57" s="85" t="str">
        <f t="shared" si="21"/>
        <v>PACKET NOVAS FAIXAS - 33227DIAMANTE 2501 a   1000</v>
      </c>
      <c r="BQ57" s="50" t="s">
        <v>41</v>
      </c>
      <c r="BR57" s="64" t="s">
        <v>2109</v>
      </c>
      <c r="BS57" s="64" t="s">
        <v>2994</v>
      </c>
      <c r="BT57" s="64" t="s">
        <v>2995</v>
      </c>
      <c r="BU57" s="64" t="s">
        <v>2996</v>
      </c>
      <c r="BV57" s="64" t="s">
        <v>2997</v>
      </c>
      <c r="BW57" s="64" t="s">
        <v>1510</v>
      </c>
      <c r="BX57" s="64" t="s">
        <v>2998</v>
      </c>
    </row>
    <row r="58" spans="1:93" x14ac:dyDescent="0.25">
      <c r="A58" s="121">
        <v>0.15</v>
      </c>
      <c r="B58" s="117" t="s">
        <v>47</v>
      </c>
      <c r="D58" s="85" t="str">
        <f t="shared" si="19"/>
        <v>EXPORTA FÁCIL EXPRESSO - 45110DIAMANTE 23.501 a 4.000</v>
      </c>
      <c r="E58" s="50" t="s">
        <v>41</v>
      </c>
      <c r="F58" s="50" t="s">
        <v>48</v>
      </c>
      <c r="G58" s="147" t="s">
        <v>2286</v>
      </c>
      <c r="H58" s="147" t="s">
        <v>2287</v>
      </c>
      <c r="I58" s="147" t="s">
        <v>2288</v>
      </c>
      <c r="J58" s="147" t="s">
        <v>2289</v>
      </c>
      <c r="K58" s="147" t="s">
        <v>2290</v>
      </c>
      <c r="L58" s="147" t="s">
        <v>2291</v>
      </c>
      <c r="M58" s="147" t="s">
        <v>2292</v>
      </c>
      <c r="O58" s="85" t="str">
        <f>'[1]EXP FÁCIL STANDARD'!$A$1&amp;P58&amp;Q58</f>
        <v>EXPORTA FÁCIL STANDARD - 45128DIAMANTE 23.501 a 4.000</v>
      </c>
      <c r="P58" s="50" t="s">
        <v>41</v>
      </c>
      <c r="Q58" s="50" t="s">
        <v>48</v>
      </c>
      <c r="R58" s="146" t="s">
        <v>2293</v>
      </c>
      <c r="S58" s="146" t="s">
        <v>2294</v>
      </c>
      <c r="T58" s="146" t="s">
        <v>2295</v>
      </c>
      <c r="U58" s="146" t="s">
        <v>2296</v>
      </c>
      <c r="V58" s="146" t="s">
        <v>2297</v>
      </c>
      <c r="W58" s="146" t="s">
        <v>2298</v>
      </c>
      <c r="X58" s="146" t="s">
        <v>2299</v>
      </c>
      <c r="Z58" s="85" t="str">
        <f t="shared" si="6"/>
        <v>EXPORTA FÁCIL ECONÔMICO - 45209INFINITE 50 a 500</v>
      </c>
      <c r="AA58" s="50" t="s">
        <v>55</v>
      </c>
      <c r="AB58" s="50" t="s">
        <v>22</v>
      </c>
      <c r="AC58" s="51" t="s">
        <v>1975</v>
      </c>
      <c r="AD58" s="51" t="s">
        <v>1976</v>
      </c>
      <c r="AE58" s="51" t="s">
        <v>1977</v>
      </c>
      <c r="AF58" s="51" t="s">
        <v>1978</v>
      </c>
      <c r="AG58" s="51" t="s">
        <v>1979</v>
      </c>
      <c r="AH58" s="51" t="s">
        <v>1980</v>
      </c>
      <c r="AI58" s="51" t="s">
        <v>1981</v>
      </c>
      <c r="AK58" s="85" t="str">
        <f t="shared" si="8"/>
        <v>DOCUMENTO INTERNACIONAL EXPRESSO - 45012INFINITE 3251 a 500</v>
      </c>
      <c r="AL58" s="50" t="s">
        <v>51</v>
      </c>
      <c r="AM58" s="50" t="s">
        <v>29</v>
      </c>
      <c r="AN58" s="148" t="s">
        <v>2037</v>
      </c>
      <c r="AO58" s="148" t="s">
        <v>2038</v>
      </c>
      <c r="AP58" s="148" t="s">
        <v>2039</v>
      </c>
      <c r="AQ58" s="148" t="s">
        <v>2040</v>
      </c>
      <c r="AR58" s="148" t="s">
        <v>2041</v>
      </c>
      <c r="AS58" s="148" t="s">
        <v>2042</v>
      </c>
      <c r="AT58" s="148" t="s">
        <v>2043</v>
      </c>
      <c r="AV58" s="85" t="str">
        <f t="shared" si="20"/>
        <v>PACKET EXPRESS - 33170DIAMANTE 21001 a 1.500</v>
      </c>
      <c r="AW58" s="50" t="s">
        <v>41</v>
      </c>
      <c r="AX58" s="51" t="s">
        <v>34</v>
      </c>
      <c r="AY58" s="51" t="s">
        <v>2999</v>
      </c>
      <c r="AZ58" s="51" t="s">
        <v>3000</v>
      </c>
      <c r="BA58" s="51" t="s">
        <v>3001</v>
      </c>
      <c r="BB58" s="51" t="s">
        <v>1990</v>
      </c>
      <c r="BC58" s="51" t="s">
        <v>3002</v>
      </c>
      <c r="BD58" s="51" t="s">
        <v>3003</v>
      </c>
      <c r="BF58" s="85" t="str">
        <f t="shared" si="22"/>
        <v>PACKET STANDARD  - 33162DIAMANTE 23.501 a 4.000</v>
      </c>
      <c r="BG58" s="50" t="s">
        <v>41</v>
      </c>
      <c r="BH58" s="50" t="s">
        <v>48</v>
      </c>
      <c r="BI58" s="64" t="s">
        <v>3004</v>
      </c>
      <c r="BJ58" s="64" t="s">
        <v>2561</v>
      </c>
      <c r="BK58" s="64" t="s">
        <v>2689</v>
      </c>
      <c r="BL58" s="64" t="s">
        <v>2277</v>
      </c>
      <c r="BM58" s="64" t="s">
        <v>3005</v>
      </c>
      <c r="BN58" s="64" t="s">
        <v>3006</v>
      </c>
      <c r="BP58" s="85" t="str">
        <f t="shared" si="21"/>
        <v>PACKET NOVAS FAIXAS - 33227DIAMANTE 21001 a   1500</v>
      </c>
      <c r="BQ58" s="50" t="s">
        <v>41</v>
      </c>
      <c r="BR58" s="64" t="s">
        <v>2157</v>
      </c>
      <c r="BS58" s="64" t="s">
        <v>3007</v>
      </c>
      <c r="BT58" s="64" t="s">
        <v>3008</v>
      </c>
      <c r="BU58" s="64" t="s">
        <v>1644</v>
      </c>
      <c r="BV58" s="64" t="s">
        <v>3009</v>
      </c>
      <c r="BW58" s="64" t="s">
        <v>3010</v>
      </c>
      <c r="BX58" s="64" t="s">
        <v>3011</v>
      </c>
    </row>
    <row r="59" spans="1:93" x14ac:dyDescent="0.25">
      <c r="A59" s="121">
        <v>0.15</v>
      </c>
      <c r="B59" s="117" t="s">
        <v>49</v>
      </c>
      <c r="D59" s="85" t="str">
        <f t="shared" si="19"/>
        <v>EXPORTA FÁCIL EXPRESSO - 45110DIAMANTE 24.001 a 4.500</v>
      </c>
      <c r="E59" s="50" t="s">
        <v>41</v>
      </c>
      <c r="F59" s="50" t="s">
        <v>50</v>
      </c>
      <c r="G59" s="147" t="s">
        <v>2322</v>
      </c>
      <c r="H59" s="147" t="s">
        <v>2323</v>
      </c>
      <c r="I59" s="147" t="s">
        <v>2324</v>
      </c>
      <c r="J59" s="147" t="s">
        <v>2325</v>
      </c>
      <c r="K59" s="147" t="s">
        <v>2326</v>
      </c>
      <c r="L59" s="147" t="s">
        <v>2327</v>
      </c>
      <c r="M59" s="147" t="s">
        <v>2328</v>
      </c>
      <c r="O59" s="85" t="str">
        <f>'[1]EXP FÁCIL STANDARD'!$A$1&amp;P59&amp;Q59</f>
        <v>EXPORTA FÁCIL STANDARD - 45128DIAMANTE 24.001 a 4.500</v>
      </c>
      <c r="P59" s="50" t="s">
        <v>41</v>
      </c>
      <c r="Q59" s="50" t="s">
        <v>50</v>
      </c>
      <c r="R59" s="146" t="s">
        <v>2329</v>
      </c>
      <c r="S59" s="146" t="s">
        <v>2330</v>
      </c>
      <c r="T59" s="146" t="s">
        <v>2331</v>
      </c>
      <c r="U59" s="146" t="s">
        <v>2332</v>
      </c>
      <c r="V59" s="146" t="s">
        <v>2333</v>
      </c>
      <c r="W59" s="146" t="s">
        <v>1432</v>
      </c>
      <c r="X59" s="146" t="s">
        <v>2334</v>
      </c>
      <c r="Z59" s="85" t="str">
        <f t="shared" si="6"/>
        <v>EXPORTA FÁCIL ECONÔMICO - 45209INFINITE 5501 a 1000</v>
      </c>
      <c r="AA59" s="50" t="s">
        <v>55</v>
      </c>
      <c r="AB59" s="50" t="s">
        <v>28</v>
      </c>
      <c r="AC59" s="51" t="s">
        <v>2030</v>
      </c>
      <c r="AD59" s="51" t="s">
        <v>2031</v>
      </c>
      <c r="AE59" s="51" t="s">
        <v>2032</v>
      </c>
      <c r="AF59" s="51" t="s">
        <v>2033</v>
      </c>
      <c r="AG59" s="51" t="s">
        <v>2034</v>
      </c>
      <c r="AH59" s="51" t="s">
        <v>2035</v>
      </c>
      <c r="AI59" s="51" t="s">
        <v>2036</v>
      </c>
      <c r="AK59" s="85" t="str">
        <f t="shared" si="8"/>
        <v>DOCUMENTO INTERNACIONAL EXPRESSO - 45012INFINITE 3501 a 1.000</v>
      </c>
      <c r="AL59" s="50" t="s">
        <v>51</v>
      </c>
      <c r="AM59" s="50" t="s">
        <v>35</v>
      </c>
      <c r="AN59" s="148" t="s">
        <v>2091</v>
      </c>
      <c r="AO59" s="148" t="s">
        <v>2092</v>
      </c>
      <c r="AP59" s="148" t="s">
        <v>2093</v>
      </c>
      <c r="AQ59" s="148" t="s">
        <v>2094</v>
      </c>
      <c r="AR59" s="148" t="s">
        <v>2095</v>
      </c>
      <c r="AS59" s="148" t="s">
        <v>2096</v>
      </c>
      <c r="AT59" s="148" t="s">
        <v>2097</v>
      </c>
      <c r="AV59" s="85" t="str">
        <f t="shared" si="20"/>
        <v>PACKET EXPRESS - 33170DIAMANTE 21.501 a 2.000</v>
      </c>
      <c r="AW59" s="50" t="s">
        <v>41</v>
      </c>
      <c r="AX59" s="51" t="s">
        <v>38</v>
      </c>
      <c r="AY59" s="51" t="s">
        <v>1953</v>
      </c>
      <c r="AZ59" s="51" t="s">
        <v>3012</v>
      </c>
      <c r="BA59" s="51" t="s">
        <v>3013</v>
      </c>
      <c r="BB59" s="51" t="s">
        <v>3014</v>
      </c>
      <c r="BC59" s="51" t="s">
        <v>3015</v>
      </c>
      <c r="BD59" s="51" t="s">
        <v>3016</v>
      </c>
      <c r="BF59" s="85" t="str">
        <f t="shared" si="22"/>
        <v>PACKET STANDARD  - 33162DIAMANTE 24.001 a 4.500</v>
      </c>
      <c r="BG59" s="50" t="s">
        <v>41</v>
      </c>
      <c r="BH59" s="50" t="s">
        <v>50</v>
      </c>
      <c r="BI59" s="64" t="s">
        <v>3017</v>
      </c>
      <c r="BJ59" s="64" t="s">
        <v>3018</v>
      </c>
      <c r="BK59" s="64" t="s">
        <v>3019</v>
      </c>
      <c r="BL59" s="64" t="s">
        <v>3020</v>
      </c>
      <c r="BM59" s="64" t="s">
        <v>3021</v>
      </c>
      <c r="BN59" s="64" t="s">
        <v>3022</v>
      </c>
      <c r="BP59" s="85" t="str">
        <f t="shared" si="21"/>
        <v>PACKET NOVAS FAIXAS - 33227DIAMANTE 21501 a   2000</v>
      </c>
      <c r="BQ59" s="50" t="s">
        <v>41</v>
      </c>
      <c r="BR59" s="64" t="s">
        <v>2200</v>
      </c>
      <c r="BS59" s="64" t="s">
        <v>2664</v>
      </c>
      <c r="BT59" s="64" t="s">
        <v>3023</v>
      </c>
      <c r="BU59" s="64" t="s">
        <v>3024</v>
      </c>
      <c r="BV59" s="64" t="s">
        <v>3025</v>
      </c>
      <c r="BW59" s="64" t="s">
        <v>3026</v>
      </c>
      <c r="BX59" s="64" t="s">
        <v>2930</v>
      </c>
    </row>
    <row r="60" spans="1:93" x14ac:dyDescent="0.25">
      <c r="A60" s="121">
        <v>0.15</v>
      </c>
      <c r="B60" s="117" t="s">
        <v>51</v>
      </c>
      <c r="D60" s="85" t="str">
        <f t="shared" si="19"/>
        <v>EXPORTA FÁCIL EXPRESSO - 45110DIAMANTE 24.501 a 5.000</v>
      </c>
      <c r="E60" s="50" t="s">
        <v>41</v>
      </c>
      <c r="F60" s="50" t="s">
        <v>52</v>
      </c>
      <c r="G60" s="147" t="s">
        <v>2354</v>
      </c>
      <c r="H60" s="147" t="s">
        <v>2355</v>
      </c>
      <c r="I60" s="147" t="s">
        <v>2356</v>
      </c>
      <c r="J60" s="147" t="s">
        <v>2357</v>
      </c>
      <c r="K60" s="147" t="s">
        <v>2358</v>
      </c>
      <c r="L60" s="147" t="s">
        <v>2359</v>
      </c>
      <c r="M60" s="147" t="s">
        <v>2360</v>
      </c>
      <c r="O60" s="85" t="str">
        <f>'[1]EXP FÁCIL STANDARD'!$A$1&amp;P60&amp;Q60</f>
        <v>EXPORTA FÁCIL STANDARD - 45128DIAMANTE 24.501 a 5.000</v>
      </c>
      <c r="P60" s="50" t="s">
        <v>41</v>
      </c>
      <c r="Q60" s="50" t="s">
        <v>52</v>
      </c>
      <c r="R60" s="146" t="s">
        <v>2361</v>
      </c>
      <c r="S60" s="146" t="s">
        <v>2362</v>
      </c>
      <c r="T60" s="146" t="s">
        <v>2363</v>
      </c>
      <c r="U60" s="146" t="s">
        <v>2364</v>
      </c>
      <c r="V60" s="146" t="s">
        <v>2365</v>
      </c>
      <c r="W60" s="146" t="s">
        <v>2366</v>
      </c>
      <c r="X60" s="146" t="s">
        <v>2367</v>
      </c>
      <c r="Z60" s="85" t="str">
        <f t="shared" si="6"/>
        <v>EXPORTA FÁCIL ECONÔMICO - 45209INFINITE 51001 a 1.500</v>
      </c>
      <c r="AA60" s="50" t="s">
        <v>55</v>
      </c>
      <c r="AB60" s="50" t="s">
        <v>34</v>
      </c>
      <c r="AC60" s="51" t="s">
        <v>2085</v>
      </c>
      <c r="AD60" s="51" t="s">
        <v>2086</v>
      </c>
      <c r="AE60" s="51" t="s">
        <v>2087</v>
      </c>
      <c r="AF60" s="51" t="s">
        <v>2088</v>
      </c>
      <c r="AG60" s="51" t="s">
        <v>2089</v>
      </c>
      <c r="AH60" s="51" t="s">
        <v>1414</v>
      </c>
      <c r="AI60" s="51" t="s">
        <v>2090</v>
      </c>
      <c r="AK60" s="85" t="str">
        <f t="shared" si="8"/>
        <v>DOCUMENTO INTERNACIONAL EXPRESSO - 45012INFINITE 31.001 a 1.500</v>
      </c>
      <c r="AL60" s="50" t="s">
        <v>51</v>
      </c>
      <c r="AM60" s="50" t="s">
        <v>39</v>
      </c>
      <c r="AN60" s="148" t="s">
        <v>2139</v>
      </c>
      <c r="AO60" s="148" t="s">
        <v>2140</v>
      </c>
      <c r="AP60" s="148" t="s">
        <v>2141</v>
      </c>
      <c r="AQ60" s="148" t="s">
        <v>2142</v>
      </c>
      <c r="AR60" s="148" t="s">
        <v>2143</v>
      </c>
      <c r="AS60" s="148" t="s">
        <v>2144</v>
      </c>
      <c r="AT60" s="148" t="s">
        <v>2145</v>
      </c>
      <c r="AV60" s="85" t="str">
        <f t="shared" si="20"/>
        <v>PACKET EXPRESS - 33170DIAMANTE 22.001 a 2.500</v>
      </c>
      <c r="AW60" s="50" t="s">
        <v>41</v>
      </c>
      <c r="AX60" s="51" t="s">
        <v>42</v>
      </c>
      <c r="AY60" s="51" t="s">
        <v>3027</v>
      </c>
      <c r="AZ60" s="51" t="s">
        <v>3028</v>
      </c>
      <c r="BA60" s="51" t="s">
        <v>3029</v>
      </c>
      <c r="BB60" s="51" t="s">
        <v>3030</v>
      </c>
      <c r="BC60" s="51" t="s">
        <v>3031</v>
      </c>
      <c r="BD60" s="51" t="s">
        <v>3032</v>
      </c>
      <c r="BF60" s="85" t="str">
        <f t="shared" si="22"/>
        <v>PACKET STANDARD  - 33162DIAMANTE 24.501 a 5.000</v>
      </c>
      <c r="BG60" s="50" t="s">
        <v>41</v>
      </c>
      <c r="BH60" s="50" t="s">
        <v>52</v>
      </c>
      <c r="BI60" s="64" t="s">
        <v>3033</v>
      </c>
      <c r="BJ60" s="64" t="s">
        <v>3034</v>
      </c>
      <c r="BK60" s="64" t="s">
        <v>3035</v>
      </c>
      <c r="BL60" s="64" t="s">
        <v>3036</v>
      </c>
      <c r="BM60" s="64" t="s">
        <v>3037</v>
      </c>
      <c r="BN60" s="64" t="s">
        <v>3038</v>
      </c>
      <c r="BP60" s="85" t="str">
        <f t="shared" si="21"/>
        <v>PACKET NOVAS FAIXAS - 33227DIAMANTE 22001 a   2500</v>
      </c>
      <c r="BQ60" s="50" t="s">
        <v>41</v>
      </c>
      <c r="BR60" s="64" t="s">
        <v>2238</v>
      </c>
      <c r="BS60" s="64" t="s">
        <v>3039</v>
      </c>
      <c r="BT60" s="64" t="s">
        <v>1530</v>
      </c>
      <c r="BU60" s="64" t="s">
        <v>3040</v>
      </c>
      <c r="BV60" s="64" t="s">
        <v>1749</v>
      </c>
      <c r="BW60" s="64" t="s">
        <v>3041</v>
      </c>
      <c r="BX60" s="64" t="s">
        <v>2639</v>
      </c>
    </row>
    <row r="61" spans="1:93" x14ac:dyDescent="0.25">
      <c r="A61" s="121">
        <v>0.15</v>
      </c>
      <c r="B61" s="117" t="s">
        <v>53</v>
      </c>
      <c r="D61" s="85" t="str">
        <f t="shared" si="19"/>
        <v>EXPORTA FÁCIL EXPRESSO - 45110DIAMANTE 21/2 Kg Adicional</v>
      </c>
      <c r="E61" s="50" t="s">
        <v>41</v>
      </c>
      <c r="F61" s="50" t="s">
        <v>54</v>
      </c>
      <c r="G61" s="147" t="s">
        <v>2386</v>
      </c>
      <c r="H61" s="147" t="s">
        <v>2387</v>
      </c>
      <c r="I61" s="147" t="s">
        <v>1607</v>
      </c>
      <c r="J61" s="147" t="s">
        <v>2388</v>
      </c>
      <c r="K61" s="147" t="s">
        <v>2389</v>
      </c>
      <c r="L61" s="147" t="s">
        <v>2390</v>
      </c>
      <c r="M61" s="147" t="s">
        <v>2391</v>
      </c>
      <c r="O61" s="85" t="str">
        <f>'[1]EXP FÁCIL STANDARD'!$A$1&amp;P61&amp;Q61</f>
        <v>EXPORTA FÁCIL STANDARD - 45128DIAMANTE 21/2 Kg Adicional</v>
      </c>
      <c r="P61" s="50" t="s">
        <v>41</v>
      </c>
      <c r="Q61" s="50" t="s">
        <v>54</v>
      </c>
      <c r="R61" s="146" t="s">
        <v>2392</v>
      </c>
      <c r="S61" s="146" t="s">
        <v>2393</v>
      </c>
      <c r="T61" s="146" t="s">
        <v>2394</v>
      </c>
      <c r="U61" s="146" t="s">
        <v>1763</v>
      </c>
      <c r="V61" s="146" t="s">
        <v>1607</v>
      </c>
      <c r="W61" s="146" t="s">
        <v>2395</v>
      </c>
      <c r="X61" s="146" t="s">
        <v>1561</v>
      </c>
      <c r="Z61" s="85" t="str">
        <f t="shared" si="6"/>
        <v>EXPORTA FÁCIL ECONÔMICO - 45209INFINITE 51.501 a 2.000</v>
      </c>
      <c r="AA61" s="50" t="s">
        <v>55</v>
      </c>
      <c r="AB61" s="50" t="s">
        <v>38</v>
      </c>
      <c r="AC61" s="51" t="s">
        <v>2132</v>
      </c>
      <c r="AD61" s="51" t="s">
        <v>2133</v>
      </c>
      <c r="AE61" s="51" t="s">
        <v>2134</v>
      </c>
      <c r="AF61" s="51" t="s">
        <v>2135</v>
      </c>
      <c r="AG61" s="51" t="s">
        <v>2136</v>
      </c>
      <c r="AH61" s="51" t="s">
        <v>2137</v>
      </c>
      <c r="AI61" s="51" t="s">
        <v>2138</v>
      </c>
      <c r="AK61" s="85" t="str">
        <f t="shared" si="8"/>
        <v>DOCUMENTO INTERNACIONAL EXPRESSO - 45012INFINITE 31.501 a 2.000</v>
      </c>
      <c r="AL61" s="50" t="s">
        <v>51</v>
      </c>
      <c r="AM61" s="50" t="s">
        <v>38</v>
      </c>
      <c r="AN61" s="148" t="s">
        <v>2183</v>
      </c>
      <c r="AO61" s="148" t="s">
        <v>2184</v>
      </c>
      <c r="AP61" s="148" t="s">
        <v>1455</v>
      </c>
      <c r="AQ61" s="148" t="s">
        <v>2185</v>
      </c>
      <c r="AR61" s="148" t="s">
        <v>2186</v>
      </c>
      <c r="AS61" s="148" t="s">
        <v>2187</v>
      </c>
      <c r="AT61" s="148" t="s">
        <v>2188</v>
      </c>
      <c r="AV61" s="85" t="str">
        <f t="shared" si="20"/>
        <v>PACKET EXPRESS - 33170DIAMANTE 22.501 a 3.000</v>
      </c>
      <c r="AW61" s="50" t="s">
        <v>41</v>
      </c>
      <c r="AX61" s="51" t="s">
        <v>44</v>
      </c>
      <c r="AY61" s="51" t="s">
        <v>3042</v>
      </c>
      <c r="AZ61" s="51" t="s">
        <v>3043</v>
      </c>
      <c r="BA61" s="51" t="s">
        <v>3044</v>
      </c>
      <c r="BB61" s="51" t="s">
        <v>3045</v>
      </c>
      <c r="BC61" s="51" t="s">
        <v>3046</v>
      </c>
      <c r="BD61" s="51" t="s">
        <v>2779</v>
      </c>
      <c r="BF61" s="85" t="str">
        <f t="shared" si="22"/>
        <v>PACKET STANDARD  - 33162DIAMANTE 21/2 Kg Adicional</v>
      </c>
      <c r="BG61" s="50" t="s">
        <v>41</v>
      </c>
      <c r="BH61" s="50" t="s">
        <v>54</v>
      </c>
      <c r="BI61" s="64" t="s">
        <v>3047</v>
      </c>
      <c r="BJ61" s="64" t="s">
        <v>2614</v>
      </c>
      <c r="BK61" s="64" t="s">
        <v>1654</v>
      </c>
      <c r="BL61" s="64" t="s">
        <v>2582</v>
      </c>
      <c r="BM61" s="64" t="s">
        <v>3048</v>
      </c>
      <c r="BN61" s="64" t="s">
        <v>1934</v>
      </c>
      <c r="BP61" s="85" t="str">
        <f t="shared" si="21"/>
        <v>PACKET NOVAS FAIXAS - 33227DIAMANTE 22501 a   3000</v>
      </c>
      <c r="BQ61" s="50" t="s">
        <v>41</v>
      </c>
      <c r="BR61" s="64" t="s">
        <v>2274</v>
      </c>
      <c r="BS61" s="64" t="s">
        <v>1995</v>
      </c>
      <c r="BT61" s="64" t="s">
        <v>3049</v>
      </c>
      <c r="BU61" s="64" t="s">
        <v>3050</v>
      </c>
      <c r="BV61" s="64" t="s">
        <v>3051</v>
      </c>
      <c r="BW61" s="64" t="s">
        <v>1771</v>
      </c>
      <c r="BX61" s="64" t="s">
        <v>3052</v>
      </c>
      <c r="CK61" s="92"/>
      <c r="CL61" s="92"/>
      <c r="CM61" s="93"/>
      <c r="CN61" s="93"/>
      <c r="CO61" s="93"/>
    </row>
    <row r="62" spans="1:93" x14ac:dyDescent="0.25">
      <c r="A62" s="121">
        <v>0.15</v>
      </c>
      <c r="B62" s="117" t="s">
        <v>55</v>
      </c>
      <c r="D62" s="85" t="str">
        <f t="shared" si="19"/>
        <v>EXPORTA FÁCIL EXPRESSO - 45110 Peso (g)</v>
      </c>
      <c r="E62" s="43"/>
      <c r="F62" s="43" t="s">
        <v>12</v>
      </c>
      <c r="G62" s="51" t="s">
        <v>13</v>
      </c>
      <c r="H62" s="51" t="s">
        <v>14</v>
      </c>
      <c r="I62" s="51" t="s">
        <v>15</v>
      </c>
      <c r="J62" s="51" t="s">
        <v>16</v>
      </c>
      <c r="K62" s="51" t="s">
        <v>17</v>
      </c>
      <c r="L62" s="51" t="s">
        <v>18</v>
      </c>
      <c r="M62" s="51" t="s">
        <v>19</v>
      </c>
      <c r="O62" s="85" t="str">
        <f>'[1]EXP FÁCIL STANDARD'!$A$1&amp;P62&amp;Q62</f>
        <v>EXPORTA FÁCIL STANDARD - 45128 Peso (g)</v>
      </c>
      <c r="P62" s="43"/>
      <c r="Q62" s="43" t="s">
        <v>12</v>
      </c>
      <c r="R62" s="51" t="s">
        <v>13</v>
      </c>
      <c r="S62" s="51" t="s">
        <v>14</v>
      </c>
      <c r="T62" s="51" t="s">
        <v>15</v>
      </c>
      <c r="U62" s="51" t="s">
        <v>16</v>
      </c>
      <c r="V62" s="51" t="s">
        <v>17</v>
      </c>
      <c r="W62" s="51" t="s">
        <v>18</v>
      </c>
      <c r="X62" s="51" t="s">
        <v>19</v>
      </c>
      <c r="Z62" s="85" t="str">
        <f t="shared" si="6"/>
        <v>EXPORTA FÁCIL ECONÔMICO - 45209 Peso (g)</v>
      </c>
      <c r="AA62" s="43"/>
      <c r="AB62" s="43" t="s">
        <v>12</v>
      </c>
      <c r="AC62" s="49" t="s">
        <v>13</v>
      </c>
      <c r="AD62" s="49" t="s">
        <v>14</v>
      </c>
      <c r="AE62" s="49" t="s">
        <v>15</v>
      </c>
      <c r="AF62" s="49" t="s">
        <v>16</v>
      </c>
      <c r="AG62" s="49" t="s">
        <v>17</v>
      </c>
      <c r="AH62" s="49" t="s">
        <v>18</v>
      </c>
      <c r="AI62" s="49" t="s">
        <v>19</v>
      </c>
      <c r="AK62" s="85" t="str">
        <f t="shared" ref="AK62:AK91" si="23">$AK$1&amp;AL62&amp;AM62</f>
        <v>DOCUMENTO INTERNACIONAL EXPRESSO - 45012 Peso (g)</v>
      </c>
      <c r="AL62" s="43"/>
      <c r="AM62" s="43" t="s">
        <v>12</v>
      </c>
      <c r="AN62" s="49" t="s">
        <v>13</v>
      </c>
      <c r="AO62" s="49" t="s">
        <v>14</v>
      </c>
      <c r="AP62" s="49" t="s">
        <v>15</v>
      </c>
      <c r="AQ62" s="49" t="s">
        <v>16</v>
      </c>
      <c r="AR62" s="49" t="s">
        <v>17</v>
      </c>
      <c r="AS62" s="49" t="s">
        <v>18</v>
      </c>
      <c r="AT62" s="49" t="s">
        <v>19</v>
      </c>
      <c r="AV62" s="85" t="str">
        <f t="shared" si="20"/>
        <v>PACKET EXPRESS - 33170DIAMANTE 23.001 a 3.500</v>
      </c>
      <c r="AW62" s="50" t="s">
        <v>41</v>
      </c>
      <c r="AX62" s="51" t="s">
        <v>46</v>
      </c>
      <c r="AY62" s="51" t="s">
        <v>1570</v>
      </c>
      <c r="AZ62" s="51" t="s">
        <v>3053</v>
      </c>
      <c r="BA62" s="51" t="s">
        <v>3054</v>
      </c>
      <c r="BB62" s="51" t="s">
        <v>3055</v>
      </c>
      <c r="BC62" s="51" t="s">
        <v>3056</v>
      </c>
      <c r="BD62" s="51" t="s">
        <v>3057</v>
      </c>
      <c r="BF62" s="87" t="s">
        <v>11</v>
      </c>
      <c r="BG62" s="43" t="s">
        <v>1186</v>
      </c>
      <c r="BH62" s="43" t="s">
        <v>12</v>
      </c>
      <c r="BI62" s="49" t="s">
        <v>13</v>
      </c>
      <c r="BJ62" s="49" t="s">
        <v>14</v>
      </c>
      <c r="BK62" s="49" t="s">
        <v>15</v>
      </c>
      <c r="BL62" s="49" t="s">
        <v>16</v>
      </c>
      <c r="BM62" s="49" t="s">
        <v>17</v>
      </c>
      <c r="BN62" s="49" t="s">
        <v>18</v>
      </c>
      <c r="BP62" s="85" t="str">
        <f t="shared" si="21"/>
        <v>PACKET NOVAS FAIXAS - 33227DIAMANTE 23001 a  3500</v>
      </c>
      <c r="BQ62" s="50" t="s">
        <v>41</v>
      </c>
      <c r="BR62" s="64" t="s">
        <v>2312</v>
      </c>
      <c r="BS62" s="64" t="s">
        <v>3058</v>
      </c>
      <c r="BT62" s="64" t="s">
        <v>3059</v>
      </c>
      <c r="BU62" s="64" t="s">
        <v>3060</v>
      </c>
      <c r="BV62" s="64" t="s">
        <v>1825</v>
      </c>
      <c r="BW62" s="64" t="s">
        <v>3061</v>
      </c>
      <c r="BX62" s="64" t="s">
        <v>2496</v>
      </c>
      <c r="CA62" s="92"/>
      <c r="CB62" s="92"/>
      <c r="CC62" s="93"/>
      <c r="CD62" s="93"/>
      <c r="CE62" s="93"/>
      <c r="CF62" s="93"/>
      <c r="CG62" s="93"/>
    </row>
    <row r="63" spans="1:93" x14ac:dyDescent="0.25">
      <c r="A63" s="121">
        <v>0.15</v>
      </c>
      <c r="B63" s="117" t="s">
        <v>56</v>
      </c>
      <c r="D63" s="85" t="str">
        <f t="shared" si="19"/>
        <v>EXPORTA FÁCIL EXPRESSO - 45110DIAMANTE 30 a 500</v>
      </c>
      <c r="E63" s="50" t="s">
        <v>43</v>
      </c>
      <c r="F63" s="50" t="s">
        <v>22</v>
      </c>
      <c r="G63" s="147" t="s">
        <v>1961</v>
      </c>
      <c r="H63" s="147" t="s">
        <v>1962</v>
      </c>
      <c r="I63" s="147" t="s">
        <v>1963</v>
      </c>
      <c r="J63" s="147" t="s">
        <v>1964</v>
      </c>
      <c r="K63" s="147" t="s">
        <v>1965</v>
      </c>
      <c r="L63" s="147" t="s">
        <v>1966</v>
      </c>
      <c r="M63" s="147" t="s">
        <v>1967</v>
      </c>
      <c r="O63" s="85" t="str">
        <f>'[1]EXP FÁCIL STANDARD'!$A$1&amp;P63&amp;Q63</f>
        <v>EXPORTA FÁCIL STANDARD - 45128DIAMANTE 30 a 500</v>
      </c>
      <c r="P63" s="50" t="s">
        <v>43</v>
      </c>
      <c r="Q63" s="50" t="s">
        <v>22</v>
      </c>
      <c r="R63" s="146" t="s">
        <v>1968</v>
      </c>
      <c r="S63" s="146" t="s">
        <v>1969</v>
      </c>
      <c r="T63" s="146" t="s">
        <v>1970</v>
      </c>
      <c r="U63" s="146" t="s">
        <v>1971</v>
      </c>
      <c r="V63" s="146" t="s">
        <v>1972</v>
      </c>
      <c r="W63" s="146" t="s">
        <v>1973</v>
      </c>
      <c r="X63" s="146" t="s">
        <v>1974</v>
      </c>
      <c r="Z63" s="85" t="str">
        <f t="shared" ref="Z63:Z76" si="24">$Z$1&amp;AA63&amp;AB63</f>
        <v>EXPORTA FÁCIL ECONÔMICO - 45209INFINITE 60 a 500</v>
      </c>
      <c r="AA63" s="50" t="s">
        <v>56</v>
      </c>
      <c r="AB63" s="50" t="s">
        <v>22</v>
      </c>
      <c r="AC63" s="51" t="s">
        <v>1975</v>
      </c>
      <c r="AD63" s="51" t="s">
        <v>1976</v>
      </c>
      <c r="AE63" s="51" t="s">
        <v>1977</v>
      </c>
      <c r="AF63" s="51" t="s">
        <v>1978</v>
      </c>
      <c r="AG63" s="51" t="s">
        <v>1979</v>
      </c>
      <c r="AH63" s="51" t="s">
        <v>1980</v>
      </c>
      <c r="AI63" s="51" t="s">
        <v>1981</v>
      </c>
      <c r="AK63" s="85" t="str">
        <f t="shared" si="23"/>
        <v>DOCUMENTO INTERNACIONAL EXPRESSO - 45012INFINITE 40 a 250</v>
      </c>
      <c r="AL63" s="50" t="s">
        <v>53</v>
      </c>
      <c r="AM63" s="50" t="s">
        <v>23</v>
      </c>
      <c r="AN63" s="148" t="s">
        <v>1982</v>
      </c>
      <c r="AO63" s="148" t="s">
        <v>1983</v>
      </c>
      <c r="AP63" s="148" t="s">
        <v>1403</v>
      </c>
      <c r="AQ63" s="148" t="s">
        <v>1984</v>
      </c>
      <c r="AR63" s="148" t="s">
        <v>1985</v>
      </c>
      <c r="AS63" s="148" t="s">
        <v>1986</v>
      </c>
      <c r="AT63" s="148" t="s">
        <v>1987</v>
      </c>
      <c r="AV63" s="85" t="str">
        <f t="shared" si="20"/>
        <v>PACKET EXPRESS - 33170DIAMANTE 23.501 a 4.000</v>
      </c>
      <c r="AW63" s="50" t="s">
        <v>41</v>
      </c>
      <c r="AX63" s="51" t="s">
        <v>48</v>
      </c>
      <c r="AY63" s="51" t="s">
        <v>1550</v>
      </c>
      <c r="AZ63" s="51" t="s">
        <v>3062</v>
      </c>
      <c r="BA63" s="51" t="s">
        <v>3063</v>
      </c>
      <c r="BB63" s="51" t="s">
        <v>3064</v>
      </c>
      <c r="BC63" s="51" t="s">
        <v>3065</v>
      </c>
      <c r="BD63" s="51" t="s">
        <v>3066</v>
      </c>
      <c r="BF63" s="85" t="str">
        <f t="shared" si="22"/>
        <v>PACKET STANDARD  - 33162DIAMANTE 30 a 500</v>
      </c>
      <c r="BG63" s="50" t="s">
        <v>43</v>
      </c>
      <c r="BH63" s="50" t="s">
        <v>22</v>
      </c>
      <c r="BI63" s="64" t="s">
        <v>3067</v>
      </c>
      <c r="BJ63" s="64" t="s">
        <v>3068</v>
      </c>
      <c r="BK63" s="64" t="s">
        <v>3069</v>
      </c>
      <c r="BL63" s="64" t="s">
        <v>3070</v>
      </c>
      <c r="BM63" s="64" t="s">
        <v>3071</v>
      </c>
      <c r="BN63" s="64" t="s">
        <v>3072</v>
      </c>
      <c r="BP63" s="85" t="str">
        <f t="shared" si="21"/>
        <v>PACKET NOVAS FAIXAS - 33227DIAMANTE 23501 a   4000</v>
      </c>
      <c r="BQ63" s="50" t="s">
        <v>41</v>
      </c>
      <c r="BR63" s="64" t="s">
        <v>2347</v>
      </c>
      <c r="BS63" s="64" t="s">
        <v>2832</v>
      </c>
      <c r="BT63" s="64" t="s">
        <v>2856</v>
      </c>
      <c r="BU63" s="64" t="s">
        <v>2846</v>
      </c>
      <c r="BV63" s="64" t="s">
        <v>3073</v>
      </c>
      <c r="BW63" s="64" t="s">
        <v>2847</v>
      </c>
      <c r="BX63" s="64" t="s">
        <v>2313</v>
      </c>
    </row>
    <row r="64" spans="1:93" x14ac:dyDescent="0.25">
      <c r="A64" s="121">
        <v>0.15</v>
      </c>
      <c r="B64" s="117" t="s">
        <v>57</v>
      </c>
      <c r="D64" s="85" t="str">
        <f t="shared" si="19"/>
        <v>EXPORTA FÁCIL EXPRESSO - 45110DIAMANTE 3501 a 1000</v>
      </c>
      <c r="E64" s="50" t="s">
        <v>43</v>
      </c>
      <c r="F64" s="50" t="s">
        <v>28</v>
      </c>
      <c r="G64" s="147" t="s">
        <v>2016</v>
      </c>
      <c r="H64" s="147" t="s">
        <v>2017</v>
      </c>
      <c r="I64" s="147" t="s">
        <v>2018</v>
      </c>
      <c r="J64" s="147" t="s">
        <v>2019</v>
      </c>
      <c r="K64" s="147" t="s">
        <v>2020</v>
      </c>
      <c r="L64" s="147" t="s">
        <v>2021</v>
      </c>
      <c r="M64" s="147" t="s">
        <v>2022</v>
      </c>
      <c r="O64" s="85" t="str">
        <f>'[1]EXP FÁCIL STANDARD'!$A$1&amp;P64&amp;Q64</f>
        <v>EXPORTA FÁCIL STANDARD - 45128DIAMANTE 3501 a 1000</v>
      </c>
      <c r="P64" s="50" t="s">
        <v>43</v>
      </c>
      <c r="Q64" s="50" t="s">
        <v>28</v>
      </c>
      <c r="R64" s="146" t="s">
        <v>2023</v>
      </c>
      <c r="S64" s="146" t="s">
        <v>2024</v>
      </c>
      <c r="T64" s="146" t="s">
        <v>2025</v>
      </c>
      <c r="U64" s="146" t="s">
        <v>2026</v>
      </c>
      <c r="V64" s="146" t="s">
        <v>2027</v>
      </c>
      <c r="W64" s="146" t="s">
        <v>2028</v>
      </c>
      <c r="X64" s="146" t="s">
        <v>2029</v>
      </c>
      <c r="Z64" s="85" t="str">
        <f t="shared" si="24"/>
        <v>EXPORTA FÁCIL ECONÔMICO - 45209INFINITE 6501 a 1000</v>
      </c>
      <c r="AA64" s="50" t="s">
        <v>56</v>
      </c>
      <c r="AB64" s="50" t="s">
        <v>28</v>
      </c>
      <c r="AC64" s="51" t="s">
        <v>2030</v>
      </c>
      <c r="AD64" s="51" t="s">
        <v>2031</v>
      </c>
      <c r="AE64" s="51" t="s">
        <v>2032</v>
      </c>
      <c r="AF64" s="51" t="s">
        <v>2033</v>
      </c>
      <c r="AG64" s="51" t="s">
        <v>2034</v>
      </c>
      <c r="AH64" s="51" t="s">
        <v>2035</v>
      </c>
      <c r="AI64" s="51" t="s">
        <v>2036</v>
      </c>
      <c r="AK64" s="85" t="str">
        <f t="shared" si="23"/>
        <v>DOCUMENTO INTERNACIONAL EXPRESSO - 45012INFINITE 4251 a 500</v>
      </c>
      <c r="AL64" s="50" t="s">
        <v>53</v>
      </c>
      <c r="AM64" s="50" t="s">
        <v>29</v>
      </c>
      <c r="AN64" s="148" t="s">
        <v>2037</v>
      </c>
      <c r="AO64" s="148" t="s">
        <v>2038</v>
      </c>
      <c r="AP64" s="148" t="s">
        <v>2039</v>
      </c>
      <c r="AQ64" s="148" t="s">
        <v>2040</v>
      </c>
      <c r="AR64" s="148" t="s">
        <v>2041</v>
      </c>
      <c r="AS64" s="148" t="s">
        <v>2042</v>
      </c>
      <c r="AT64" s="148" t="s">
        <v>2043</v>
      </c>
      <c r="AV64" s="85" t="str">
        <f t="shared" si="20"/>
        <v>PACKET EXPRESS - 33170DIAMANTE 24.001 a 4.500</v>
      </c>
      <c r="AW64" s="50" t="s">
        <v>41</v>
      </c>
      <c r="AX64" s="51" t="s">
        <v>50</v>
      </c>
      <c r="AY64" s="51" t="s">
        <v>3074</v>
      </c>
      <c r="AZ64" s="51" t="s">
        <v>3075</v>
      </c>
      <c r="BA64" s="51" t="s">
        <v>3076</v>
      </c>
      <c r="BB64" s="51" t="s">
        <v>3077</v>
      </c>
      <c r="BC64" s="51" t="s">
        <v>3078</v>
      </c>
      <c r="BD64" s="51" t="s">
        <v>3079</v>
      </c>
      <c r="BF64" s="85" t="str">
        <f t="shared" si="22"/>
        <v>PACKET STANDARD  - 33162DIAMANTE 3501 a 1000</v>
      </c>
      <c r="BG64" s="50" t="s">
        <v>43</v>
      </c>
      <c r="BH64" s="50" t="s">
        <v>28</v>
      </c>
      <c r="BI64" s="64" t="s">
        <v>3080</v>
      </c>
      <c r="BJ64" s="64" t="s">
        <v>3081</v>
      </c>
      <c r="BK64" s="64" t="s">
        <v>3082</v>
      </c>
      <c r="BL64" s="64" t="s">
        <v>2395</v>
      </c>
      <c r="BM64" s="64" t="s">
        <v>2826</v>
      </c>
      <c r="BN64" s="64" t="s">
        <v>3083</v>
      </c>
      <c r="BP64" s="85" t="str">
        <f t="shared" si="21"/>
        <v>PACKET NOVAS FAIXAS - 33227DIAMANTE 24001 a 4500</v>
      </c>
      <c r="BQ64" s="50" t="s">
        <v>41</v>
      </c>
      <c r="BR64" s="64" t="s">
        <v>96</v>
      </c>
      <c r="BS64" s="64" t="s">
        <v>3084</v>
      </c>
      <c r="BT64" s="64" t="s">
        <v>2867</v>
      </c>
      <c r="BU64" s="64" t="s">
        <v>2149</v>
      </c>
      <c r="BV64" s="64" t="s">
        <v>2545</v>
      </c>
      <c r="BW64" s="64" t="s">
        <v>1909</v>
      </c>
      <c r="BX64" s="64" t="s">
        <v>3085</v>
      </c>
    </row>
    <row r="65" spans="1:93" x14ac:dyDescent="0.25">
      <c r="A65" s="121">
        <v>0.15</v>
      </c>
      <c r="B65" s="117" t="s">
        <v>58</v>
      </c>
      <c r="D65" s="85" t="str">
        <f t="shared" si="19"/>
        <v>EXPORTA FÁCIL EXPRESSO - 45110DIAMANTE 31001 a 1.500</v>
      </c>
      <c r="E65" s="50" t="s">
        <v>43</v>
      </c>
      <c r="F65" s="50" t="s">
        <v>34</v>
      </c>
      <c r="G65" s="147" t="s">
        <v>2071</v>
      </c>
      <c r="H65" s="147" t="s">
        <v>2072</v>
      </c>
      <c r="I65" s="147" t="s">
        <v>2073</v>
      </c>
      <c r="J65" s="147" t="s">
        <v>2074</v>
      </c>
      <c r="K65" s="147" t="s">
        <v>2075</v>
      </c>
      <c r="L65" s="147" t="s">
        <v>2076</v>
      </c>
      <c r="M65" s="147" t="s">
        <v>2077</v>
      </c>
      <c r="O65" s="85" t="str">
        <f>'[1]EXP FÁCIL STANDARD'!$A$1&amp;P65&amp;Q65</f>
        <v>EXPORTA FÁCIL STANDARD - 45128DIAMANTE 31001 a 1.500</v>
      </c>
      <c r="P65" s="50" t="s">
        <v>43</v>
      </c>
      <c r="Q65" s="50" t="s">
        <v>34</v>
      </c>
      <c r="R65" s="146" t="s">
        <v>2078</v>
      </c>
      <c r="S65" s="146" t="s">
        <v>2079</v>
      </c>
      <c r="T65" s="146" t="s">
        <v>2080</v>
      </c>
      <c r="U65" s="146" t="s">
        <v>2081</v>
      </c>
      <c r="V65" s="146" t="s">
        <v>2082</v>
      </c>
      <c r="W65" s="146" t="s">
        <v>2083</v>
      </c>
      <c r="X65" s="146" t="s">
        <v>2084</v>
      </c>
      <c r="Z65" s="85" t="str">
        <f t="shared" si="24"/>
        <v>EXPORTA FÁCIL ECONÔMICO - 45209INFINITE 61001 a 1.500</v>
      </c>
      <c r="AA65" s="50" t="s">
        <v>56</v>
      </c>
      <c r="AB65" s="50" t="s">
        <v>34</v>
      </c>
      <c r="AC65" s="51" t="s">
        <v>2085</v>
      </c>
      <c r="AD65" s="51" t="s">
        <v>2086</v>
      </c>
      <c r="AE65" s="51" t="s">
        <v>2087</v>
      </c>
      <c r="AF65" s="51" t="s">
        <v>2088</v>
      </c>
      <c r="AG65" s="51" t="s">
        <v>2089</v>
      </c>
      <c r="AH65" s="51" t="s">
        <v>1414</v>
      </c>
      <c r="AI65" s="51" t="s">
        <v>2090</v>
      </c>
      <c r="AK65" s="85" t="str">
        <f t="shared" si="23"/>
        <v>DOCUMENTO INTERNACIONAL EXPRESSO - 45012INFINITE 4501 a 1.000</v>
      </c>
      <c r="AL65" s="50" t="s">
        <v>53</v>
      </c>
      <c r="AM65" s="50" t="s">
        <v>35</v>
      </c>
      <c r="AN65" s="148" t="s">
        <v>2091</v>
      </c>
      <c r="AO65" s="148" t="s">
        <v>2092</v>
      </c>
      <c r="AP65" s="148" t="s">
        <v>2093</v>
      </c>
      <c r="AQ65" s="148" t="s">
        <v>2094</v>
      </c>
      <c r="AR65" s="148" t="s">
        <v>2095</v>
      </c>
      <c r="AS65" s="148" t="s">
        <v>2096</v>
      </c>
      <c r="AT65" s="148" t="s">
        <v>2097</v>
      </c>
      <c r="AV65" s="85" t="str">
        <f t="shared" si="20"/>
        <v>PACKET EXPRESS - 33170DIAMANTE 24.501 a 5.000</v>
      </c>
      <c r="AW65" s="50" t="s">
        <v>41</v>
      </c>
      <c r="AX65" s="51" t="s">
        <v>52</v>
      </c>
      <c r="AY65" s="51" t="s">
        <v>3086</v>
      </c>
      <c r="AZ65" s="51" t="s">
        <v>3087</v>
      </c>
      <c r="BA65" s="51" t="s">
        <v>3088</v>
      </c>
      <c r="BB65" s="51" t="s">
        <v>3089</v>
      </c>
      <c r="BC65" s="51" t="s">
        <v>3090</v>
      </c>
      <c r="BD65" s="51" t="s">
        <v>2720</v>
      </c>
      <c r="BF65" s="85" t="str">
        <f t="shared" si="22"/>
        <v>PACKET STANDARD  - 33162DIAMANTE 31001 a 1.500</v>
      </c>
      <c r="BG65" s="50" t="s">
        <v>43</v>
      </c>
      <c r="BH65" s="50" t="s">
        <v>34</v>
      </c>
      <c r="BI65" s="64" t="s">
        <v>3091</v>
      </c>
      <c r="BJ65" s="64" t="s">
        <v>3092</v>
      </c>
      <c r="BK65" s="64" t="s">
        <v>3093</v>
      </c>
      <c r="BL65" s="64" t="s">
        <v>1558</v>
      </c>
      <c r="BM65" s="64" t="s">
        <v>3094</v>
      </c>
      <c r="BN65" s="64" t="s">
        <v>2620</v>
      </c>
      <c r="BP65" s="85" t="str">
        <f t="shared" si="21"/>
        <v>PACKET NOVAS FAIXAS - 33227DIAMANTE 24501 a 5000</v>
      </c>
      <c r="BQ65" s="50" t="s">
        <v>41</v>
      </c>
      <c r="BR65" s="64" t="s">
        <v>97</v>
      </c>
      <c r="BS65" s="64" t="s">
        <v>3095</v>
      </c>
      <c r="BT65" s="64" t="s">
        <v>3096</v>
      </c>
      <c r="BU65" s="64" t="s">
        <v>2687</v>
      </c>
      <c r="BV65" s="64" t="s">
        <v>3097</v>
      </c>
      <c r="BW65" s="64" t="s">
        <v>3098</v>
      </c>
      <c r="BX65" s="64" t="s">
        <v>3099</v>
      </c>
    </row>
    <row r="66" spans="1:93" x14ac:dyDescent="0.25">
      <c r="D66" s="85" t="str">
        <f t="shared" si="19"/>
        <v>EXPORTA FÁCIL EXPRESSO - 45110DIAMANTE 31.501 a 2.000</v>
      </c>
      <c r="E66" s="50" t="s">
        <v>43</v>
      </c>
      <c r="F66" s="50" t="s">
        <v>38</v>
      </c>
      <c r="G66" s="147" t="s">
        <v>2120</v>
      </c>
      <c r="H66" s="147" t="s">
        <v>1321</v>
      </c>
      <c r="I66" s="147" t="s">
        <v>2121</v>
      </c>
      <c r="J66" s="147" t="s">
        <v>2122</v>
      </c>
      <c r="K66" s="147" t="s">
        <v>2123</v>
      </c>
      <c r="L66" s="147" t="s">
        <v>2124</v>
      </c>
      <c r="M66" s="147" t="s">
        <v>2125</v>
      </c>
      <c r="O66" s="85" t="str">
        <f>'[1]EXP FÁCIL STANDARD'!$A$1&amp;P66&amp;Q66</f>
        <v>EXPORTA FÁCIL STANDARD - 45128DIAMANTE 31.501 a 2.000</v>
      </c>
      <c r="P66" s="50" t="s">
        <v>43</v>
      </c>
      <c r="Q66" s="50" t="s">
        <v>38</v>
      </c>
      <c r="R66" s="146" t="s">
        <v>2126</v>
      </c>
      <c r="S66" s="146" t="s">
        <v>1190</v>
      </c>
      <c r="T66" s="146" t="s">
        <v>2127</v>
      </c>
      <c r="U66" s="146" t="s">
        <v>2128</v>
      </c>
      <c r="V66" s="146" t="s">
        <v>2129</v>
      </c>
      <c r="W66" s="146" t="s">
        <v>2130</v>
      </c>
      <c r="X66" s="146" t="s">
        <v>2131</v>
      </c>
      <c r="Z66" s="85" t="str">
        <f t="shared" si="24"/>
        <v>EXPORTA FÁCIL ECONÔMICO - 45209INFINITE 61.501 a 2.000</v>
      </c>
      <c r="AA66" s="50" t="s">
        <v>56</v>
      </c>
      <c r="AB66" s="50" t="s">
        <v>38</v>
      </c>
      <c r="AC66" s="51" t="s">
        <v>2132</v>
      </c>
      <c r="AD66" s="51" t="s">
        <v>2133</v>
      </c>
      <c r="AE66" s="51" t="s">
        <v>2134</v>
      </c>
      <c r="AF66" s="51" t="s">
        <v>2135</v>
      </c>
      <c r="AG66" s="51" t="s">
        <v>2136</v>
      </c>
      <c r="AH66" s="51" t="s">
        <v>2137</v>
      </c>
      <c r="AI66" s="51" t="s">
        <v>2138</v>
      </c>
      <c r="AK66" s="85" t="str">
        <f t="shared" si="23"/>
        <v>DOCUMENTO INTERNACIONAL EXPRESSO - 45012INFINITE 41.001 a 1.500</v>
      </c>
      <c r="AL66" s="50" t="s">
        <v>53</v>
      </c>
      <c r="AM66" s="50" t="s">
        <v>39</v>
      </c>
      <c r="AN66" s="148" t="s">
        <v>2139</v>
      </c>
      <c r="AO66" s="148" t="s">
        <v>2140</v>
      </c>
      <c r="AP66" s="148" t="s">
        <v>2141</v>
      </c>
      <c r="AQ66" s="148" t="s">
        <v>2142</v>
      </c>
      <c r="AR66" s="148" t="s">
        <v>2143</v>
      </c>
      <c r="AS66" s="148" t="s">
        <v>2144</v>
      </c>
      <c r="AT66" s="148" t="s">
        <v>2145</v>
      </c>
      <c r="AV66" s="85" t="str">
        <f t="shared" si="20"/>
        <v>PACKET EXPRESS - 33170DIAMANTE 21/2 Kg Adicional</v>
      </c>
      <c r="AW66" s="50" t="s">
        <v>41</v>
      </c>
      <c r="AX66" s="51" t="s">
        <v>54</v>
      </c>
      <c r="AY66" s="51" t="s">
        <v>3100</v>
      </c>
      <c r="AZ66" s="51" t="s">
        <v>3101</v>
      </c>
      <c r="BA66" s="51" t="s">
        <v>2581</v>
      </c>
      <c r="BB66" s="51" t="s">
        <v>3102</v>
      </c>
      <c r="BC66" s="51" t="s">
        <v>3103</v>
      </c>
      <c r="BD66" s="51" t="s">
        <v>2950</v>
      </c>
      <c r="BF66" s="85" t="str">
        <f t="shared" si="22"/>
        <v>PACKET STANDARD  - 33162DIAMANTE 31.501 a 2.000</v>
      </c>
      <c r="BG66" s="50" t="s">
        <v>43</v>
      </c>
      <c r="BH66" s="50" t="s">
        <v>38</v>
      </c>
      <c r="BI66" s="64" t="s">
        <v>1468</v>
      </c>
      <c r="BJ66" s="64" t="s">
        <v>3104</v>
      </c>
      <c r="BK66" s="64" t="s">
        <v>3105</v>
      </c>
      <c r="BL66" s="64" t="s">
        <v>3106</v>
      </c>
      <c r="BM66" s="64" t="s">
        <v>1522</v>
      </c>
      <c r="BN66" s="64" t="s">
        <v>3107</v>
      </c>
      <c r="BP66" s="85" t="str">
        <f t="shared" si="21"/>
        <v>PACKET NOVAS FAIXAS - 33227DIAMANTE 21/2 Kg Adicional (A)</v>
      </c>
      <c r="BQ66" s="50" t="s">
        <v>41</v>
      </c>
      <c r="BR66" s="64" t="s">
        <v>2420</v>
      </c>
      <c r="BS66" s="64" t="s">
        <v>1795</v>
      </c>
      <c r="BT66" s="64" t="s">
        <v>2784</v>
      </c>
      <c r="BU66" s="64" t="s">
        <v>2751</v>
      </c>
      <c r="BV66" s="64" t="s">
        <v>1833</v>
      </c>
      <c r="BW66" s="64" t="s">
        <v>3047</v>
      </c>
      <c r="BX66" s="64" t="s">
        <v>3108</v>
      </c>
      <c r="CK66" s="92"/>
      <c r="CL66" s="92"/>
      <c r="CM66" s="93"/>
      <c r="CN66" s="93"/>
      <c r="CO66" s="93"/>
    </row>
    <row r="67" spans="1:93" x14ac:dyDescent="0.25">
      <c r="D67" s="85" t="str">
        <f t="shared" si="19"/>
        <v>EXPORTA FÁCIL EXPRESSO - 45110DIAMANTE 32.001 a 2.500</v>
      </c>
      <c r="E67" s="50" t="s">
        <v>43</v>
      </c>
      <c r="F67" s="50" t="s">
        <v>42</v>
      </c>
      <c r="G67" s="147" t="s">
        <v>2170</v>
      </c>
      <c r="H67" s="147" t="s">
        <v>2171</v>
      </c>
      <c r="I67" s="147" t="s">
        <v>2172</v>
      </c>
      <c r="J67" s="147" t="s">
        <v>2173</v>
      </c>
      <c r="K67" s="147" t="s">
        <v>2174</v>
      </c>
      <c r="L67" s="147" t="s">
        <v>2175</v>
      </c>
      <c r="M67" s="147" t="s">
        <v>2176</v>
      </c>
      <c r="O67" s="85" t="str">
        <f>'[1]EXP FÁCIL STANDARD'!$A$1&amp;P67&amp;Q67</f>
        <v>EXPORTA FÁCIL STANDARD - 45128DIAMANTE 32.001 a 2.500</v>
      </c>
      <c r="P67" s="50" t="s">
        <v>43</v>
      </c>
      <c r="Q67" s="50" t="s">
        <v>42</v>
      </c>
      <c r="R67" s="146" t="s">
        <v>2177</v>
      </c>
      <c r="S67" s="146" t="s">
        <v>2178</v>
      </c>
      <c r="T67" s="146" t="s">
        <v>2179</v>
      </c>
      <c r="U67" s="146" t="s">
        <v>2180</v>
      </c>
      <c r="V67" s="146" t="s">
        <v>2181</v>
      </c>
      <c r="W67" s="146" t="s">
        <v>1896</v>
      </c>
      <c r="X67" s="146" t="s">
        <v>2182</v>
      </c>
      <c r="Z67" s="85" t="str">
        <f t="shared" si="24"/>
        <v>EXPORTA FÁCIL ECONÔMICO - 45209 Peso (g)</v>
      </c>
      <c r="AA67" s="43"/>
      <c r="AB67" s="43" t="s">
        <v>12</v>
      </c>
      <c r="AC67" s="49" t="s">
        <v>13</v>
      </c>
      <c r="AD67" s="49" t="s">
        <v>14</v>
      </c>
      <c r="AE67" s="49" t="s">
        <v>15</v>
      </c>
      <c r="AF67" s="49" t="s">
        <v>16</v>
      </c>
      <c r="AG67" s="49" t="s">
        <v>17</v>
      </c>
      <c r="AH67" s="49" t="s">
        <v>18</v>
      </c>
      <c r="AI67" s="49" t="s">
        <v>19</v>
      </c>
      <c r="AK67" s="85" t="str">
        <f t="shared" si="23"/>
        <v>DOCUMENTO INTERNACIONAL EXPRESSO - 45012INFINITE 41.501 a 2.000</v>
      </c>
      <c r="AL67" s="50" t="s">
        <v>53</v>
      </c>
      <c r="AM67" s="50" t="s">
        <v>38</v>
      </c>
      <c r="AN67" s="148" t="s">
        <v>2183</v>
      </c>
      <c r="AO67" s="148" t="s">
        <v>2184</v>
      </c>
      <c r="AP67" s="148" t="s">
        <v>1455</v>
      </c>
      <c r="AQ67" s="148" t="s">
        <v>2185</v>
      </c>
      <c r="AR67" s="148" t="s">
        <v>2186</v>
      </c>
      <c r="AS67" s="148" t="s">
        <v>2187</v>
      </c>
      <c r="AT67" s="148" t="s">
        <v>2188</v>
      </c>
      <c r="AV67" s="87" t="s">
        <v>11</v>
      </c>
      <c r="AW67" s="43" t="s">
        <v>1186</v>
      </c>
      <c r="AX67" s="43" t="s">
        <v>12</v>
      </c>
      <c r="AY67" s="49" t="s">
        <v>13</v>
      </c>
      <c r="AZ67" s="49" t="s">
        <v>14</v>
      </c>
      <c r="BA67" s="49" t="s">
        <v>15</v>
      </c>
      <c r="BB67" s="49" t="s">
        <v>16</v>
      </c>
      <c r="BC67" s="49" t="s">
        <v>17</v>
      </c>
      <c r="BD67" s="49" t="s">
        <v>18</v>
      </c>
      <c r="BF67" s="85" t="str">
        <f t="shared" si="22"/>
        <v>PACKET STANDARD  - 33162DIAMANTE 32.001 a 2.500</v>
      </c>
      <c r="BG67" s="50" t="s">
        <v>43</v>
      </c>
      <c r="BH67" s="50" t="s">
        <v>42</v>
      </c>
      <c r="BI67" s="64" t="s">
        <v>3109</v>
      </c>
      <c r="BJ67" s="64" t="s">
        <v>3110</v>
      </c>
      <c r="BK67" s="64" t="s">
        <v>3111</v>
      </c>
      <c r="BL67" s="64" t="s">
        <v>3112</v>
      </c>
      <c r="BM67" s="64" t="s">
        <v>3113</v>
      </c>
      <c r="BN67" s="64" t="s">
        <v>3114</v>
      </c>
      <c r="BP67" s="87" t="s">
        <v>11</v>
      </c>
      <c r="BQ67" s="43" t="s">
        <v>1186</v>
      </c>
      <c r="BR67" s="43" t="s">
        <v>12</v>
      </c>
      <c r="BS67" s="49" t="s">
        <v>13</v>
      </c>
      <c r="BT67" s="49" t="s">
        <v>14</v>
      </c>
      <c r="BU67" s="49" t="s">
        <v>15</v>
      </c>
      <c r="BV67" s="49" t="s">
        <v>16</v>
      </c>
      <c r="BW67" s="49" t="s">
        <v>17</v>
      </c>
      <c r="BX67" s="49" t="s">
        <v>18</v>
      </c>
    </row>
    <row r="68" spans="1:93" x14ac:dyDescent="0.25">
      <c r="D68" s="85" t="str">
        <f t="shared" si="19"/>
        <v>EXPORTA FÁCIL EXPRESSO - 45110DIAMANTE 32.501 a 3.000</v>
      </c>
      <c r="E68" s="50" t="s">
        <v>43</v>
      </c>
      <c r="F68" s="50" t="s">
        <v>44</v>
      </c>
      <c r="G68" s="147" t="s">
        <v>2212</v>
      </c>
      <c r="H68" s="147" t="s">
        <v>2213</v>
      </c>
      <c r="I68" s="147" t="s">
        <v>2214</v>
      </c>
      <c r="J68" s="147" t="s">
        <v>2215</v>
      </c>
      <c r="K68" s="147" t="s">
        <v>2216</v>
      </c>
      <c r="L68" s="147" t="s">
        <v>2217</v>
      </c>
      <c r="M68" s="147" t="s">
        <v>2218</v>
      </c>
      <c r="O68" s="85" t="str">
        <f>'[1]EXP FÁCIL STANDARD'!$A$1&amp;P68&amp;Q68</f>
        <v>EXPORTA FÁCIL STANDARD - 45128DIAMANTE 32.501 a 3.000</v>
      </c>
      <c r="P68" s="50" t="s">
        <v>43</v>
      </c>
      <c r="Q68" s="50" t="s">
        <v>44</v>
      </c>
      <c r="R68" s="146" t="s">
        <v>2219</v>
      </c>
      <c r="S68" s="146" t="s">
        <v>2220</v>
      </c>
      <c r="T68" s="146" t="s">
        <v>2221</v>
      </c>
      <c r="U68" s="146" t="s">
        <v>2222</v>
      </c>
      <c r="V68" s="146" t="s">
        <v>2223</v>
      </c>
      <c r="W68" s="146" t="s">
        <v>2224</v>
      </c>
      <c r="X68" s="146" t="s">
        <v>2225</v>
      </c>
      <c r="Z68" s="85" t="str">
        <f t="shared" si="24"/>
        <v>EXPORTA FÁCIL ECONÔMICO - 45209INFINITE 70 a 500</v>
      </c>
      <c r="AA68" s="50" t="s">
        <v>57</v>
      </c>
      <c r="AB68" s="50" t="s">
        <v>22</v>
      </c>
      <c r="AC68" s="51" t="s">
        <v>1975</v>
      </c>
      <c r="AD68" s="51" t="s">
        <v>1976</v>
      </c>
      <c r="AE68" s="51" t="s">
        <v>1977</v>
      </c>
      <c r="AF68" s="51" t="s">
        <v>1978</v>
      </c>
      <c r="AG68" s="51" t="s">
        <v>1979</v>
      </c>
      <c r="AH68" s="51" t="s">
        <v>1980</v>
      </c>
      <c r="AI68" s="51" t="s">
        <v>1981</v>
      </c>
      <c r="AK68" s="85" t="str">
        <f t="shared" si="23"/>
        <v>DOCUMENTO INTERNACIONAL EXPRESSO - 45012 Peso (g)</v>
      </c>
      <c r="AL68" s="43"/>
      <c r="AM68" s="43" t="s">
        <v>12</v>
      </c>
      <c r="AN68" s="49" t="s">
        <v>13</v>
      </c>
      <c r="AO68" s="49" t="s">
        <v>14</v>
      </c>
      <c r="AP68" s="49" t="s">
        <v>15</v>
      </c>
      <c r="AQ68" s="49" t="s">
        <v>16</v>
      </c>
      <c r="AR68" s="49" t="s">
        <v>17</v>
      </c>
      <c r="AS68" s="49" t="s">
        <v>18</v>
      </c>
      <c r="AT68" s="49" t="s">
        <v>19</v>
      </c>
      <c r="AV68" s="85" t="str">
        <f t="shared" si="20"/>
        <v>PACKET EXPRESS - 33170DIAMANTE 30 a 300</v>
      </c>
      <c r="AW68" s="50" t="s">
        <v>43</v>
      </c>
      <c r="AX68" s="51" t="s">
        <v>24</v>
      </c>
      <c r="AY68" s="51" t="s">
        <v>1800</v>
      </c>
      <c r="AZ68" s="51" t="s">
        <v>3115</v>
      </c>
      <c r="BA68" s="51" t="s">
        <v>1673</v>
      </c>
      <c r="BB68" s="51" t="s">
        <v>3116</v>
      </c>
      <c r="BC68" s="51" t="s">
        <v>3117</v>
      </c>
      <c r="BD68" s="51" t="s">
        <v>2621</v>
      </c>
      <c r="BF68" s="85" t="str">
        <f t="shared" si="22"/>
        <v>PACKET STANDARD  - 33162DIAMANTE 32.501 a 3.000</v>
      </c>
      <c r="BG68" s="50" t="s">
        <v>43</v>
      </c>
      <c r="BH68" s="50" t="s">
        <v>44</v>
      </c>
      <c r="BI68" s="64" t="s">
        <v>3118</v>
      </c>
      <c r="BJ68" s="64" t="s">
        <v>3119</v>
      </c>
      <c r="BK68" s="64" t="s">
        <v>3120</v>
      </c>
      <c r="BL68" s="64" t="s">
        <v>2520</v>
      </c>
      <c r="BM68" s="64" t="s">
        <v>3121</v>
      </c>
      <c r="BN68" s="64" t="s">
        <v>3122</v>
      </c>
      <c r="BP68" s="85" t="str">
        <f t="shared" si="21"/>
        <v>PACKET NOVAS FAIXAS - 33227DIAMANTE 3  0 a 200</v>
      </c>
      <c r="BQ68" s="50" t="s">
        <v>43</v>
      </c>
      <c r="BR68" s="64" t="s">
        <v>2000</v>
      </c>
      <c r="BS68" s="64" t="s">
        <v>3123</v>
      </c>
      <c r="BT68" s="64" t="s">
        <v>3124</v>
      </c>
      <c r="BU68" s="64" t="s">
        <v>1472</v>
      </c>
      <c r="BV68" s="64" t="s">
        <v>3125</v>
      </c>
      <c r="BW68" s="64" t="s">
        <v>3126</v>
      </c>
      <c r="BX68" s="64" t="s">
        <v>3127</v>
      </c>
    </row>
    <row r="69" spans="1:93" x14ac:dyDescent="0.25">
      <c r="A69" s="118" t="s">
        <v>2505</v>
      </c>
      <c r="D69" s="85" t="str">
        <f t="shared" si="19"/>
        <v>EXPORTA FÁCIL EXPRESSO - 45110DIAMANTE 33.001 a 3.500</v>
      </c>
      <c r="E69" s="50" t="s">
        <v>43</v>
      </c>
      <c r="F69" s="50" t="s">
        <v>46</v>
      </c>
      <c r="G69" s="147" t="s">
        <v>2248</v>
      </c>
      <c r="H69" s="147" t="s">
        <v>2249</v>
      </c>
      <c r="I69" s="147" t="s">
        <v>2250</v>
      </c>
      <c r="J69" s="147" t="s">
        <v>2251</v>
      </c>
      <c r="K69" s="147" t="s">
        <v>2252</v>
      </c>
      <c r="L69" s="147" t="s">
        <v>2253</v>
      </c>
      <c r="M69" s="147" t="s">
        <v>2254</v>
      </c>
      <c r="O69" s="85" t="str">
        <f>'[1]EXP FÁCIL STANDARD'!$A$1&amp;P69&amp;Q69</f>
        <v>EXPORTA FÁCIL STANDARD - 45128DIAMANTE 33.001 a 3.500</v>
      </c>
      <c r="P69" s="50" t="s">
        <v>43</v>
      </c>
      <c r="Q69" s="50" t="s">
        <v>46</v>
      </c>
      <c r="R69" s="146" t="s">
        <v>2255</v>
      </c>
      <c r="S69" s="146" t="s">
        <v>2256</v>
      </c>
      <c r="T69" s="146" t="s">
        <v>2257</v>
      </c>
      <c r="U69" s="146" t="s">
        <v>2258</v>
      </c>
      <c r="V69" s="146" t="s">
        <v>2259</v>
      </c>
      <c r="W69" s="146" t="s">
        <v>2260</v>
      </c>
      <c r="X69" s="146" t="s">
        <v>2261</v>
      </c>
      <c r="Z69" s="85" t="str">
        <f t="shared" si="24"/>
        <v>EXPORTA FÁCIL ECONÔMICO - 45209INFINITE 7501 a 1000</v>
      </c>
      <c r="AA69" s="50" t="s">
        <v>57</v>
      </c>
      <c r="AB69" s="50" t="s">
        <v>28</v>
      </c>
      <c r="AC69" s="51" t="s">
        <v>2030</v>
      </c>
      <c r="AD69" s="51" t="s">
        <v>2031</v>
      </c>
      <c r="AE69" s="51" t="s">
        <v>2032</v>
      </c>
      <c r="AF69" s="51" t="s">
        <v>2033</v>
      </c>
      <c r="AG69" s="51" t="s">
        <v>2034</v>
      </c>
      <c r="AH69" s="51" t="s">
        <v>2035</v>
      </c>
      <c r="AI69" s="51" t="s">
        <v>2036</v>
      </c>
      <c r="AK69" s="85" t="str">
        <f t="shared" si="23"/>
        <v>DOCUMENTO INTERNACIONAL EXPRESSO - 45012INFINITE 50 a 250</v>
      </c>
      <c r="AL69" s="50" t="s">
        <v>55</v>
      </c>
      <c r="AM69" s="50" t="s">
        <v>23</v>
      </c>
      <c r="AN69" s="148" t="s">
        <v>1982</v>
      </c>
      <c r="AO69" s="148" t="s">
        <v>1983</v>
      </c>
      <c r="AP69" s="148" t="s">
        <v>1403</v>
      </c>
      <c r="AQ69" s="148" t="s">
        <v>1984</v>
      </c>
      <c r="AR69" s="148" t="s">
        <v>1985</v>
      </c>
      <c r="AS69" s="148" t="s">
        <v>1986</v>
      </c>
      <c r="AT69" s="148" t="s">
        <v>1987</v>
      </c>
      <c r="AV69" s="85" t="str">
        <f t="shared" si="20"/>
        <v>PACKET EXPRESS - 33170DIAMANTE 3301 a 500</v>
      </c>
      <c r="AW69" s="50" t="s">
        <v>43</v>
      </c>
      <c r="AX69" s="51" t="s">
        <v>30</v>
      </c>
      <c r="AY69" s="51" t="s">
        <v>3128</v>
      </c>
      <c r="AZ69" s="51" t="s">
        <v>3129</v>
      </c>
      <c r="BA69" s="51" t="s">
        <v>3130</v>
      </c>
      <c r="BB69" s="51" t="s">
        <v>1549</v>
      </c>
      <c r="BC69" s="51" t="s">
        <v>2050</v>
      </c>
      <c r="BD69" s="51" t="s">
        <v>3009</v>
      </c>
      <c r="BF69" s="85" t="str">
        <f t="shared" si="22"/>
        <v>PACKET STANDARD  - 33162DIAMANTE 33.001 a 3.500</v>
      </c>
      <c r="BG69" s="50" t="s">
        <v>43</v>
      </c>
      <c r="BH69" s="50" t="s">
        <v>46</v>
      </c>
      <c r="BI69" s="64" t="s">
        <v>3131</v>
      </c>
      <c r="BJ69" s="64" t="s">
        <v>3132</v>
      </c>
      <c r="BK69" s="64" t="s">
        <v>3133</v>
      </c>
      <c r="BL69" s="64" t="s">
        <v>3134</v>
      </c>
      <c r="BM69" s="64" t="s">
        <v>2156</v>
      </c>
      <c r="BN69" s="64" t="s">
        <v>3135</v>
      </c>
      <c r="BP69" s="85" t="str">
        <f t="shared" si="21"/>
        <v>PACKET NOVAS FAIXAS - 33227DIAMANTE 3201 a   500</v>
      </c>
      <c r="BQ69" s="50" t="s">
        <v>43</v>
      </c>
      <c r="BR69" s="64" t="s">
        <v>2056</v>
      </c>
      <c r="BS69" s="64" t="s">
        <v>3136</v>
      </c>
      <c r="BT69" s="64" t="s">
        <v>3137</v>
      </c>
      <c r="BU69" s="64" t="s">
        <v>3138</v>
      </c>
      <c r="BV69" s="64" t="s">
        <v>3139</v>
      </c>
      <c r="BW69" s="64" t="s">
        <v>3140</v>
      </c>
      <c r="BX69" s="64" t="s">
        <v>3141</v>
      </c>
    </row>
    <row r="70" spans="1:93" x14ac:dyDescent="0.25">
      <c r="A70" s="120">
        <v>1.0483</v>
      </c>
      <c r="D70" s="85" t="str">
        <f t="shared" si="19"/>
        <v>EXPORTA FÁCIL EXPRESSO - 45110DIAMANTE 33.501 a 4.000</v>
      </c>
      <c r="E70" s="50" t="s">
        <v>43</v>
      </c>
      <c r="F70" s="50" t="s">
        <v>48</v>
      </c>
      <c r="G70" s="147" t="s">
        <v>2286</v>
      </c>
      <c r="H70" s="147" t="s">
        <v>2287</v>
      </c>
      <c r="I70" s="147" t="s">
        <v>2288</v>
      </c>
      <c r="J70" s="147" t="s">
        <v>2289</v>
      </c>
      <c r="K70" s="147" t="s">
        <v>2290</v>
      </c>
      <c r="L70" s="147" t="s">
        <v>2291</v>
      </c>
      <c r="M70" s="147" t="s">
        <v>2292</v>
      </c>
      <c r="O70" s="85" t="str">
        <f>'[1]EXP FÁCIL STANDARD'!$A$1&amp;P70&amp;Q70</f>
        <v>EXPORTA FÁCIL STANDARD - 45128DIAMANTE 33.501 a 4.000</v>
      </c>
      <c r="P70" s="50" t="s">
        <v>43</v>
      </c>
      <c r="Q70" s="50" t="s">
        <v>48</v>
      </c>
      <c r="R70" s="146" t="s">
        <v>2293</v>
      </c>
      <c r="S70" s="146" t="s">
        <v>2294</v>
      </c>
      <c r="T70" s="146" t="s">
        <v>2295</v>
      </c>
      <c r="U70" s="146" t="s">
        <v>2296</v>
      </c>
      <c r="V70" s="146" t="s">
        <v>2297</v>
      </c>
      <c r="W70" s="146" t="s">
        <v>2298</v>
      </c>
      <c r="X70" s="146" t="s">
        <v>2299</v>
      </c>
      <c r="Z70" s="85" t="str">
        <f t="shared" si="24"/>
        <v>EXPORTA FÁCIL ECONÔMICO - 45209INFINITE 71001 a 1.500</v>
      </c>
      <c r="AA70" s="50" t="s">
        <v>57</v>
      </c>
      <c r="AB70" s="50" t="s">
        <v>34</v>
      </c>
      <c r="AC70" s="51" t="s">
        <v>2085</v>
      </c>
      <c r="AD70" s="51" t="s">
        <v>2086</v>
      </c>
      <c r="AE70" s="51" t="s">
        <v>2087</v>
      </c>
      <c r="AF70" s="51" t="s">
        <v>2088</v>
      </c>
      <c r="AG70" s="51" t="s">
        <v>2089</v>
      </c>
      <c r="AH70" s="51" t="s">
        <v>1414</v>
      </c>
      <c r="AI70" s="51" t="s">
        <v>2090</v>
      </c>
      <c r="AK70" s="85" t="str">
        <f t="shared" si="23"/>
        <v>DOCUMENTO INTERNACIONAL EXPRESSO - 45012INFINITE 5251 a 500</v>
      </c>
      <c r="AL70" s="50" t="s">
        <v>55</v>
      </c>
      <c r="AM70" s="50" t="s">
        <v>29</v>
      </c>
      <c r="AN70" s="148" t="s">
        <v>2037</v>
      </c>
      <c r="AO70" s="148" t="s">
        <v>2038</v>
      </c>
      <c r="AP70" s="148" t="s">
        <v>2039</v>
      </c>
      <c r="AQ70" s="148" t="s">
        <v>2040</v>
      </c>
      <c r="AR70" s="148" t="s">
        <v>2041</v>
      </c>
      <c r="AS70" s="148" t="s">
        <v>2042</v>
      </c>
      <c r="AT70" s="148" t="s">
        <v>2043</v>
      </c>
      <c r="AV70" s="85" t="str">
        <f t="shared" si="20"/>
        <v>PACKET EXPRESS - 33170DIAMANTE 3501 a 1000</v>
      </c>
      <c r="AW70" s="50" t="s">
        <v>43</v>
      </c>
      <c r="AX70" s="51" t="s">
        <v>28</v>
      </c>
      <c r="AY70" s="51" t="s">
        <v>3142</v>
      </c>
      <c r="AZ70" s="51" t="s">
        <v>3143</v>
      </c>
      <c r="BA70" s="51" t="s">
        <v>3144</v>
      </c>
      <c r="BB70" s="51" t="s">
        <v>3145</v>
      </c>
      <c r="BC70" s="51" t="s">
        <v>3146</v>
      </c>
      <c r="BD70" s="51" t="s">
        <v>3147</v>
      </c>
      <c r="BF70" s="85" t="str">
        <f t="shared" si="22"/>
        <v>PACKET STANDARD  - 33162DIAMANTE 33.501 a 4.000</v>
      </c>
      <c r="BG70" s="50" t="s">
        <v>43</v>
      </c>
      <c r="BH70" s="50" t="s">
        <v>48</v>
      </c>
      <c r="BI70" s="64" t="s">
        <v>3148</v>
      </c>
      <c r="BJ70" s="64" t="s">
        <v>3149</v>
      </c>
      <c r="BK70" s="64" t="s">
        <v>2879</v>
      </c>
      <c r="BL70" s="64" t="s">
        <v>3150</v>
      </c>
      <c r="BM70" s="64" t="s">
        <v>3151</v>
      </c>
      <c r="BN70" s="64" t="s">
        <v>3152</v>
      </c>
      <c r="BP70" s="85" t="str">
        <f t="shared" si="21"/>
        <v>PACKET NOVAS FAIXAS - 33227DIAMANTE 3501 a   1000</v>
      </c>
      <c r="BQ70" s="50" t="s">
        <v>43</v>
      </c>
      <c r="BR70" s="64" t="s">
        <v>2109</v>
      </c>
      <c r="BS70" s="64" t="s">
        <v>3153</v>
      </c>
      <c r="BT70" s="64" t="s">
        <v>3154</v>
      </c>
      <c r="BU70" s="64" t="s">
        <v>3155</v>
      </c>
      <c r="BV70" s="64" t="s">
        <v>3156</v>
      </c>
      <c r="BW70" s="64" t="s">
        <v>1541</v>
      </c>
      <c r="BX70" s="64" t="s">
        <v>3157</v>
      </c>
    </row>
    <row r="71" spans="1:93" x14ac:dyDescent="0.25">
      <c r="A71" s="124" t="s">
        <v>3158</v>
      </c>
      <c r="D71" s="85" t="str">
        <f t="shared" si="19"/>
        <v>EXPORTA FÁCIL EXPRESSO - 45110DIAMANTE 34.001 a 4.500</v>
      </c>
      <c r="E71" s="50" t="s">
        <v>43</v>
      </c>
      <c r="F71" s="50" t="s">
        <v>50</v>
      </c>
      <c r="G71" s="147" t="s">
        <v>2322</v>
      </c>
      <c r="H71" s="147" t="s">
        <v>2323</v>
      </c>
      <c r="I71" s="147" t="s">
        <v>2324</v>
      </c>
      <c r="J71" s="147" t="s">
        <v>2325</v>
      </c>
      <c r="K71" s="147" t="s">
        <v>2326</v>
      </c>
      <c r="L71" s="147" t="s">
        <v>2327</v>
      </c>
      <c r="M71" s="147" t="s">
        <v>2328</v>
      </c>
      <c r="O71" s="85" t="str">
        <f>'[1]EXP FÁCIL STANDARD'!$A$1&amp;P71&amp;Q71</f>
        <v>EXPORTA FÁCIL STANDARD - 45128DIAMANTE 34.001 a 4.500</v>
      </c>
      <c r="P71" s="50" t="s">
        <v>43</v>
      </c>
      <c r="Q71" s="50" t="s">
        <v>50</v>
      </c>
      <c r="R71" s="146" t="s">
        <v>2329</v>
      </c>
      <c r="S71" s="146" t="s">
        <v>2330</v>
      </c>
      <c r="T71" s="146" t="s">
        <v>2331</v>
      </c>
      <c r="U71" s="146" t="s">
        <v>2332</v>
      </c>
      <c r="V71" s="146" t="s">
        <v>2333</v>
      </c>
      <c r="W71" s="146" t="s">
        <v>1432</v>
      </c>
      <c r="X71" s="146" t="s">
        <v>2334</v>
      </c>
      <c r="Z71" s="85" t="str">
        <f t="shared" si="24"/>
        <v>EXPORTA FÁCIL ECONÔMICO - 45209INFINITE 71.501 a 2.000</v>
      </c>
      <c r="AA71" s="50" t="s">
        <v>57</v>
      </c>
      <c r="AB71" s="50" t="s">
        <v>38</v>
      </c>
      <c r="AC71" s="51" t="s">
        <v>2132</v>
      </c>
      <c r="AD71" s="51" t="s">
        <v>2133</v>
      </c>
      <c r="AE71" s="51" t="s">
        <v>2134</v>
      </c>
      <c r="AF71" s="51" t="s">
        <v>2135</v>
      </c>
      <c r="AG71" s="51" t="s">
        <v>2136</v>
      </c>
      <c r="AH71" s="51" t="s">
        <v>2137</v>
      </c>
      <c r="AI71" s="51" t="s">
        <v>2138</v>
      </c>
      <c r="AK71" s="85" t="str">
        <f t="shared" si="23"/>
        <v>DOCUMENTO INTERNACIONAL EXPRESSO - 45012INFINITE 5501 a 1.000</v>
      </c>
      <c r="AL71" s="50" t="s">
        <v>55</v>
      </c>
      <c r="AM71" s="50" t="s">
        <v>35</v>
      </c>
      <c r="AN71" s="148" t="s">
        <v>2091</v>
      </c>
      <c r="AO71" s="148" t="s">
        <v>2092</v>
      </c>
      <c r="AP71" s="148" t="s">
        <v>2093</v>
      </c>
      <c r="AQ71" s="148" t="s">
        <v>2094</v>
      </c>
      <c r="AR71" s="148" t="s">
        <v>2095</v>
      </c>
      <c r="AS71" s="148" t="s">
        <v>2096</v>
      </c>
      <c r="AT71" s="148" t="s">
        <v>2097</v>
      </c>
      <c r="AV71" s="85" t="str">
        <f t="shared" si="20"/>
        <v>PACKET EXPRESS - 33170DIAMANTE 31001 a 1.500</v>
      </c>
      <c r="AW71" s="50" t="s">
        <v>43</v>
      </c>
      <c r="AX71" s="51" t="s">
        <v>34</v>
      </c>
      <c r="AY71" s="51" t="s">
        <v>1519</v>
      </c>
      <c r="AZ71" s="51" t="s">
        <v>3159</v>
      </c>
      <c r="BA71" s="51" t="s">
        <v>3160</v>
      </c>
      <c r="BB71" s="51" t="s">
        <v>3161</v>
      </c>
      <c r="BC71" s="51" t="s">
        <v>3162</v>
      </c>
      <c r="BD71" s="51" t="s">
        <v>2490</v>
      </c>
      <c r="BF71" s="85" t="str">
        <f t="shared" si="22"/>
        <v>PACKET STANDARD  - 33162DIAMANTE 34.001 a 4.500</v>
      </c>
      <c r="BG71" s="50" t="s">
        <v>43</v>
      </c>
      <c r="BH71" s="50" t="s">
        <v>50</v>
      </c>
      <c r="BI71" s="64" t="s">
        <v>3163</v>
      </c>
      <c r="BJ71" s="64" t="s">
        <v>3164</v>
      </c>
      <c r="BK71" s="64" t="s">
        <v>3165</v>
      </c>
      <c r="BL71" s="64" t="s">
        <v>3166</v>
      </c>
      <c r="BM71" s="64" t="s">
        <v>2268</v>
      </c>
      <c r="BN71" s="64" t="s">
        <v>2904</v>
      </c>
      <c r="BP71" s="85" t="str">
        <f t="shared" si="21"/>
        <v>PACKET NOVAS FAIXAS - 33227DIAMANTE 31001 a   1500</v>
      </c>
      <c r="BQ71" s="50" t="s">
        <v>43</v>
      </c>
      <c r="BR71" s="64" t="s">
        <v>2157</v>
      </c>
      <c r="BS71" s="64" t="s">
        <v>3167</v>
      </c>
      <c r="BT71" s="64" t="s">
        <v>3168</v>
      </c>
      <c r="BU71" s="64" t="s">
        <v>3169</v>
      </c>
      <c r="BV71" s="64" t="s">
        <v>2789</v>
      </c>
      <c r="BW71" s="64" t="s">
        <v>3170</v>
      </c>
      <c r="BX71" s="64" t="s">
        <v>3171</v>
      </c>
      <c r="CK71" s="92"/>
      <c r="CL71" s="92"/>
      <c r="CM71" s="93"/>
      <c r="CN71" s="93"/>
      <c r="CO71" s="93"/>
    </row>
    <row r="72" spans="1:93" x14ac:dyDescent="0.25">
      <c r="A72" s="124" t="s">
        <v>3172</v>
      </c>
      <c r="D72" s="85" t="str">
        <f t="shared" si="19"/>
        <v>EXPORTA FÁCIL EXPRESSO - 45110DIAMANTE 34.501 a 5.000</v>
      </c>
      <c r="E72" s="50" t="s">
        <v>43</v>
      </c>
      <c r="F72" s="50" t="s">
        <v>52</v>
      </c>
      <c r="G72" s="147" t="s">
        <v>2354</v>
      </c>
      <c r="H72" s="147" t="s">
        <v>2355</v>
      </c>
      <c r="I72" s="147" t="s">
        <v>2356</v>
      </c>
      <c r="J72" s="147" t="s">
        <v>2357</v>
      </c>
      <c r="K72" s="147" t="s">
        <v>2358</v>
      </c>
      <c r="L72" s="147" t="s">
        <v>2359</v>
      </c>
      <c r="M72" s="147" t="s">
        <v>2360</v>
      </c>
      <c r="O72" s="85" t="str">
        <f>'[1]EXP FÁCIL STANDARD'!$A$1&amp;P72&amp;Q72</f>
        <v>EXPORTA FÁCIL STANDARD - 45128DIAMANTE 34.501 a 5.000</v>
      </c>
      <c r="P72" s="50" t="s">
        <v>43</v>
      </c>
      <c r="Q72" s="50" t="s">
        <v>52</v>
      </c>
      <c r="R72" s="146" t="s">
        <v>2361</v>
      </c>
      <c r="S72" s="146" t="s">
        <v>2362</v>
      </c>
      <c r="T72" s="146" t="s">
        <v>2363</v>
      </c>
      <c r="U72" s="146" t="s">
        <v>2364</v>
      </c>
      <c r="V72" s="146" t="s">
        <v>2365</v>
      </c>
      <c r="W72" s="146" t="s">
        <v>2366</v>
      </c>
      <c r="X72" s="146" t="s">
        <v>2367</v>
      </c>
      <c r="Z72" s="85" t="str">
        <f t="shared" si="24"/>
        <v>EXPORTA FÁCIL ECONÔMICO - 45209 Peso (g)</v>
      </c>
      <c r="AA72" s="43"/>
      <c r="AB72" s="43" t="s">
        <v>12</v>
      </c>
      <c r="AC72" s="49" t="s">
        <v>13</v>
      </c>
      <c r="AD72" s="49" t="s">
        <v>14</v>
      </c>
      <c r="AE72" s="49" t="s">
        <v>15</v>
      </c>
      <c r="AF72" s="49" t="s">
        <v>16</v>
      </c>
      <c r="AG72" s="49" t="s">
        <v>17</v>
      </c>
      <c r="AH72" s="49" t="s">
        <v>18</v>
      </c>
      <c r="AI72" s="49" t="s">
        <v>19</v>
      </c>
      <c r="AK72" s="85" t="str">
        <f t="shared" si="23"/>
        <v>DOCUMENTO INTERNACIONAL EXPRESSO - 45012INFINITE 51.001 a 1.500</v>
      </c>
      <c r="AL72" s="50" t="s">
        <v>55</v>
      </c>
      <c r="AM72" s="50" t="s">
        <v>39</v>
      </c>
      <c r="AN72" s="148" t="s">
        <v>2139</v>
      </c>
      <c r="AO72" s="148" t="s">
        <v>2140</v>
      </c>
      <c r="AP72" s="148" t="s">
        <v>2141</v>
      </c>
      <c r="AQ72" s="148" t="s">
        <v>2142</v>
      </c>
      <c r="AR72" s="148" t="s">
        <v>2143</v>
      </c>
      <c r="AS72" s="148" t="s">
        <v>2144</v>
      </c>
      <c r="AT72" s="148" t="s">
        <v>2145</v>
      </c>
      <c r="AV72" s="85" t="str">
        <f t="shared" si="20"/>
        <v>PACKET EXPRESS - 33170DIAMANTE 31.501 a 2.000</v>
      </c>
      <c r="AW72" s="50" t="s">
        <v>43</v>
      </c>
      <c r="AX72" s="51" t="s">
        <v>38</v>
      </c>
      <c r="AY72" s="51" t="s">
        <v>1494</v>
      </c>
      <c r="AZ72" s="51" t="s">
        <v>3173</v>
      </c>
      <c r="BA72" s="51" t="s">
        <v>2518</v>
      </c>
      <c r="BB72" s="51" t="s">
        <v>3174</v>
      </c>
      <c r="BC72" s="51" t="s">
        <v>3175</v>
      </c>
      <c r="BD72" s="51" t="s">
        <v>3176</v>
      </c>
      <c r="BF72" s="85" t="str">
        <f t="shared" si="22"/>
        <v>PACKET STANDARD  - 33162DIAMANTE 34.501 a 5.000</v>
      </c>
      <c r="BG72" s="50" t="s">
        <v>43</v>
      </c>
      <c r="BH72" s="50" t="s">
        <v>52</v>
      </c>
      <c r="BI72" s="64" t="s">
        <v>3177</v>
      </c>
      <c r="BJ72" s="64" t="s">
        <v>3178</v>
      </c>
      <c r="BK72" s="64" t="s">
        <v>3179</v>
      </c>
      <c r="BL72" s="64" t="s">
        <v>3180</v>
      </c>
      <c r="BM72" s="64" t="s">
        <v>3181</v>
      </c>
      <c r="BN72" s="64" t="s">
        <v>1786</v>
      </c>
      <c r="BP72" s="85" t="str">
        <f t="shared" si="21"/>
        <v>PACKET NOVAS FAIXAS - 33227DIAMANTE 31501 a   2000</v>
      </c>
      <c r="BQ72" s="50" t="s">
        <v>43</v>
      </c>
      <c r="BR72" s="64" t="s">
        <v>2200</v>
      </c>
      <c r="BS72" s="64" t="s">
        <v>3182</v>
      </c>
      <c r="BT72" s="64" t="s">
        <v>3183</v>
      </c>
      <c r="BU72" s="64" t="s">
        <v>3184</v>
      </c>
      <c r="BV72" s="64" t="s">
        <v>3185</v>
      </c>
      <c r="BW72" s="64" t="s">
        <v>2621</v>
      </c>
      <c r="BX72" s="64" t="s">
        <v>3081</v>
      </c>
    </row>
    <row r="73" spans="1:93" x14ac:dyDescent="0.25">
      <c r="A73" s="124" t="s">
        <v>3186</v>
      </c>
      <c r="D73" s="85" t="str">
        <f t="shared" si="19"/>
        <v>EXPORTA FÁCIL EXPRESSO - 45110DIAMANTE 31/2 Kg Adicional</v>
      </c>
      <c r="E73" s="50" t="s">
        <v>43</v>
      </c>
      <c r="F73" s="50" t="s">
        <v>54</v>
      </c>
      <c r="G73" s="147" t="s">
        <v>2386</v>
      </c>
      <c r="H73" s="147" t="s">
        <v>2387</v>
      </c>
      <c r="I73" s="147" t="s">
        <v>1607</v>
      </c>
      <c r="J73" s="147" t="s">
        <v>2388</v>
      </c>
      <c r="K73" s="147" t="s">
        <v>2389</v>
      </c>
      <c r="L73" s="147" t="s">
        <v>2390</v>
      </c>
      <c r="M73" s="147" t="s">
        <v>2391</v>
      </c>
      <c r="O73" s="85" t="str">
        <f>'[1]EXP FÁCIL STANDARD'!$A$1&amp;P73&amp;Q73</f>
        <v>EXPORTA FÁCIL STANDARD - 45128DIAMANTE 31/2 Kg Adicional</v>
      </c>
      <c r="P73" s="50" t="s">
        <v>43</v>
      </c>
      <c r="Q73" s="50" t="s">
        <v>54</v>
      </c>
      <c r="R73" s="146" t="s">
        <v>2392</v>
      </c>
      <c r="S73" s="146" t="s">
        <v>2393</v>
      </c>
      <c r="T73" s="146" t="s">
        <v>2394</v>
      </c>
      <c r="U73" s="146" t="s">
        <v>1763</v>
      </c>
      <c r="V73" s="146" t="s">
        <v>1607</v>
      </c>
      <c r="W73" s="146" t="s">
        <v>2395</v>
      </c>
      <c r="X73" s="146" t="s">
        <v>1561</v>
      </c>
      <c r="Z73" s="85" t="str">
        <f t="shared" si="24"/>
        <v>EXPORTA FÁCIL ECONÔMICO - 45209INFINITE 80 a 500</v>
      </c>
      <c r="AA73" s="50" t="s">
        <v>58</v>
      </c>
      <c r="AB73" s="50" t="s">
        <v>22</v>
      </c>
      <c r="AC73" s="51" t="s">
        <v>1975</v>
      </c>
      <c r="AD73" s="51" t="s">
        <v>1976</v>
      </c>
      <c r="AE73" s="51" t="s">
        <v>1977</v>
      </c>
      <c r="AF73" s="51" t="s">
        <v>1978</v>
      </c>
      <c r="AG73" s="51" t="s">
        <v>1979</v>
      </c>
      <c r="AH73" s="51" t="s">
        <v>1980</v>
      </c>
      <c r="AI73" s="51" t="s">
        <v>1981</v>
      </c>
      <c r="AK73" s="85" t="str">
        <f t="shared" si="23"/>
        <v>DOCUMENTO INTERNACIONAL EXPRESSO - 45012INFINITE 51.501 a 2.000</v>
      </c>
      <c r="AL73" s="50" t="s">
        <v>55</v>
      </c>
      <c r="AM73" s="50" t="s">
        <v>38</v>
      </c>
      <c r="AN73" s="148" t="s">
        <v>2183</v>
      </c>
      <c r="AO73" s="148" t="s">
        <v>2184</v>
      </c>
      <c r="AP73" s="148" t="s">
        <v>1455</v>
      </c>
      <c r="AQ73" s="148" t="s">
        <v>2185</v>
      </c>
      <c r="AR73" s="148" t="s">
        <v>2186</v>
      </c>
      <c r="AS73" s="148" t="s">
        <v>2187</v>
      </c>
      <c r="AT73" s="148" t="s">
        <v>2188</v>
      </c>
      <c r="AV73" s="85" t="str">
        <f t="shared" si="20"/>
        <v>PACKET EXPRESS - 33170DIAMANTE 32.001 a 2.500</v>
      </c>
      <c r="AW73" s="50" t="s">
        <v>43</v>
      </c>
      <c r="AX73" s="51" t="s">
        <v>42</v>
      </c>
      <c r="AY73" s="51" t="s">
        <v>3187</v>
      </c>
      <c r="AZ73" s="51" t="s">
        <v>3188</v>
      </c>
      <c r="BA73" s="51" t="s">
        <v>3189</v>
      </c>
      <c r="BB73" s="51" t="s">
        <v>3190</v>
      </c>
      <c r="BC73" s="51" t="s">
        <v>3191</v>
      </c>
      <c r="BD73" s="51" t="s">
        <v>3192</v>
      </c>
      <c r="BF73" s="85" t="str">
        <f t="shared" si="22"/>
        <v>PACKET STANDARD  - 33162DIAMANTE 31/2 Kg Adicional</v>
      </c>
      <c r="BG73" s="50" t="s">
        <v>43</v>
      </c>
      <c r="BH73" s="50" t="s">
        <v>54</v>
      </c>
      <c r="BI73" s="64" t="s">
        <v>1725</v>
      </c>
      <c r="BJ73" s="64" t="s">
        <v>2794</v>
      </c>
      <c r="BK73" s="64" t="s">
        <v>2892</v>
      </c>
      <c r="BL73" s="64" t="s">
        <v>2943</v>
      </c>
      <c r="BM73" s="64" t="s">
        <v>3193</v>
      </c>
      <c r="BN73" s="64" t="s">
        <v>3194</v>
      </c>
      <c r="BP73" s="85" t="str">
        <f t="shared" si="21"/>
        <v>PACKET NOVAS FAIXAS - 33227DIAMANTE 32001 a   2500</v>
      </c>
      <c r="BQ73" s="50" t="s">
        <v>43</v>
      </c>
      <c r="BR73" s="64" t="s">
        <v>2238</v>
      </c>
      <c r="BS73" s="64" t="s">
        <v>3195</v>
      </c>
      <c r="BT73" s="64" t="s">
        <v>1564</v>
      </c>
      <c r="BU73" s="64" t="s">
        <v>3196</v>
      </c>
      <c r="BV73" s="64" t="s">
        <v>3197</v>
      </c>
      <c r="BW73" s="64" t="s">
        <v>2475</v>
      </c>
      <c r="BX73" s="64" t="s">
        <v>3198</v>
      </c>
    </row>
    <row r="74" spans="1:93" x14ac:dyDescent="0.25">
      <c r="A74" s="121">
        <v>0.15</v>
      </c>
      <c r="B74" s="117" t="s">
        <v>1960</v>
      </c>
      <c r="D74" s="85" t="str">
        <f t="shared" si="19"/>
        <v>EXPORTA FÁCIL EXPRESSO - 45110 Peso (g)</v>
      </c>
      <c r="E74" s="43"/>
      <c r="F74" s="43" t="s">
        <v>12</v>
      </c>
      <c r="G74" s="51" t="s">
        <v>13</v>
      </c>
      <c r="H74" s="51" t="s">
        <v>14</v>
      </c>
      <c r="I74" s="51" t="s">
        <v>15</v>
      </c>
      <c r="J74" s="51" t="s">
        <v>16</v>
      </c>
      <c r="K74" s="51" t="s">
        <v>17</v>
      </c>
      <c r="L74" s="51" t="s">
        <v>18</v>
      </c>
      <c r="M74" s="51" t="s">
        <v>19</v>
      </c>
      <c r="O74" s="85" t="str">
        <f>'[1]EXP FÁCIL STANDARD'!$A$1&amp;P74&amp;Q74</f>
        <v>EXPORTA FÁCIL STANDARD - 45128 Peso (g)</v>
      </c>
      <c r="P74" s="43"/>
      <c r="Q74" s="43" t="s">
        <v>12</v>
      </c>
      <c r="R74" s="51" t="s">
        <v>13</v>
      </c>
      <c r="S74" s="51" t="s">
        <v>14</v>
      </c>
      <c r="T74" s="51" t="s">
        <v>15</v>
      </c>
      <c r="U74" s="51" t="s">
        <v>16</v>
      </c>
      <c r="V74" s="51" t="s">
        <v>17</v>
      </c>
      <c r="W74" s="51" t="s">
        <v>18</v>
      </c>
      <c r="X74" s="51" t="s">
        <v>19</v>
      </c>
      <c r="Z74" s="85" t="str">
        <f t="shared" si="24"/>
        <v>EXPORTA FÁCIL ECONÔMICO - 45209INFINITE 8501 a 1000</v>
      </c>
      <c r="AA74" s="50" t="s">
        <v>58</v>
      </c>
      <c r="AB74" s="50" t="s">
        <v>28</v>
      </c>
      <c r="AC74" s="51" t="s">
        <v>2030</v>
      </c>
      <c r="AD74" s="51" t="s">
        <v>2031</v>
      </c>
      <c r="AE74" s="51" t="s">
        <v>2032</v>
      </c>
      <c r="AF74" s="51" t="s">
        <v>2033</v>
      </c>
      <c r="AG74" s="51" t="s">
        <v>2034</v>
      </c>
      <c r="AH74" s="51" t="s">
        <v>2035</v>
      </c>
      <c r="AI74" s="51" t="s">
        <v>2036</v>
      </c>
      <c r="AK74" s="85" t="str">
        <f t="shared" si="23"/>
        <v>DOCUMENTO INTERNACIONAL EXPRESSO - 45012 Peso (g)</v>
      </c>
      <c r="AL74" s="43"/>
      <c r="AM74" s="43" t="s">
        <v>12</v>
      </c>
      <c r="AN74" s="49" t="s">
        <v>13</v>
      </c>
      <c r="AO74" s="49" t="s">
        <v>14</v>
      </c>
      <c r="AP74" s="49" t="s">
        <v>15</v>
      </c>
      <c r="AQ74" s="49" t="s">
        <v>16</v>
      </c>
      <c r="AR74" s="49" t="s">
        <v>17</v>
      </c>
      <c r="AS74" s="49" t="s">
        <v>18</v>
      </c>
      <c r="AT74" s="49" t="s">
        <v>19</v>
      </c>
      <c r="AV74" s="85" t="str">
        <f t="shared" si="20"/>
        <v>PACKET EXPRESS - 33170DIAMANTE 32.501 a 3.000</v>
      </c>
      <c r="AW74" s="50" t="s">
        <v>43</v>
      </c>
      <c r="AX74" s="51" t="s">
        <v>44</v>
      </c>
      <c r="AY74" s="51" t="s">
        <v>1686</v>
      </c>
      <c r="AZ74" s="51" t="s">
        <v>3199</v>
      </c>
      <c r="BA74" s="51" t="s">
        <v>2408</v>
      </c>
      <c r="BB74" s="51" t="s">
        <v>3200</v>
      </c>
      <c r="BC74" s="51" t="s">
        <v>3152</v>
      </c>
      <c r="BD74" s="51" t="s">
        <v>2846</v>
      </c>
      <c r="BF74" s="87" t="s">
        <v>11</v>
      </c>
      <c r="BG74" s="43" t="s">
        <v>1186</v>
      </c>
      <c r="BH74" s="43" t="s">
        <v>12</v>
      </c>
      <c r="BI74" s="49" t="s">
        <v>13</v>
      </c>
      <c r="BJ74" s="49" t="s">
        <v>14</v>
      </c>
      <c r="BK74" s="49" t="s">
        <v>15</v>
      </c>
      <c r="BL74" s="49" t="s">
        <v>16</v>
      </c>
      <c r="BM74" s="49" t="s">
        <v>17</v>
      </c>
      <c r="BN74" s="49" t="s">
        <v>18</v>
      </c>
      <c r="BP74" s="85" t="str">
        <f t="shared" si="21"/>
        <v>PACKET NOVAS FAIXAS - 33227DIAMANTE 32501 a   3000</v>
      </c>
      <c r="BQ74" s="50" t="s">
        <v>43</v>
      </c>
      <c r="BR74" s="64" t="s">
        <v>2274</v>
      </c>
      <c r="BS74" s="64" t="s">
        <v>3201</v>
      </c>
      <c r="BT74" s="64" t="s">
        <v>3202</v>
      </c>
      <c r="BU74" s="64" t="s">
        <v>3203</v>
      </c>
      <c r="BV74" s="64" t="s">
        <v>3111</v>
      </c>
      <c r="BW74" s="64" t="s">
        <v>3204</v>
      </c>
      <c r="BX74" s="64" t="s">
        <v>3205</v>
      </c>
      <c r="CA74" s="92"/>
      <c r="CB74" s="92"/>
      <c r="CC74" s="93"/>
      <c r="CD74" s="93"/>
      <c r="CE74" s="93"/>
      <c r="CF74" s="93"/>
      <c r="CG74" s="93"/>
    </row>
    <row r="75" spans="1:93" x14ac:dyDescent="0.25">
      <c r="A75" s="121">
        <v>0.15</v>
      </c>
      <c r="B75" s="117" t="s">
        <v>33</v>
      </c>
      <c r="D75" s="85" t="str">
        <f t="shared" si="19"/>
        <v>EXPORTA FÁCIL EXPRESSO - 45110DIAMANTE 40 a 500</v>
      </c>
      <c r="E75" s="50" t="s">
        <v>45</v>
      </c>
      <c r="F75" s="50" t="s">
        <v>22</v>
      </c>
      <c r="G75" s="147" t="s">
        <v>1961</v>
      </c>
      <c r="H75" s="147" t="s">
        <v>1962</v>
      </c>
      <c r="I75" s="147" t="s">
        <v>1963</v>
      </c>
      <c r="J75" s="147" t="s">
        <v>1964</v>
      </c>
      <c r="K75" s="147" t="s">
        <v>1965</v>
      </c>
      <c r="L75" s="147" t="s">
        <v>1966</v>
      </c>
      <c r="M75" s="147" t="s">
        <v>1967</v>
      </c>
      <c r="O75" s="85" t="str">
        <f>'[1]EXP FÁCIL STANDARD'!$A$1&amp;P75&amp;Q75</f>
        <v>EXPORTA FÁCIL STANDARD - 45128DIAMANTE 40 a 500</v>
      </c>
      <c r="P75" s="50" t="s">
        <v>45</v>
      </c>
      <c r="Q75" s="50" t="s">
        <v>22</v>
      </c>
      <c r="R75" s="146" t="s">
        <v>1968</v>
      </c>
      <c r="S75" s="146" t="s">
        <v>1969</v>
      </c>
      <c r="T75" s="146" t="s">
        <v>1970</v>
      </c>
      <c r="U75" s="146" t="s">
        <v>1971</v>
      </c>
      <c r="V75" s="146" t="s">
        <v>1972</v>
      </c>
      <c r="W75" s="146" t="s">
        <v>1973</v>
      </c>
      <c r="X75" s="146" t="s">
        <v>1974</v>
      </c>
      <c r="Z75" s="85" t="str">
        <f t="shared" si="24"/>
        <v>EXPORTA FÁCIL ECONÔMICO - 45209INFINITE 81001 a 1.500</v>
      </c>
      <c r="AA75" s="50" t="s">
        <v>58</v>
      </c>
      <c r="AB75" s="50" t="s">
        <v>34</v>
      </c>
      <c r="AC75" s="51" t="s">
        <v>2085</v>
      </c>
      <c r="AD75" s="51" t="s">
        <v>2086</v>
      </c>
      <c r="AE75" s="51" t="s">
        <v>2087</v>
      </c>
      <c r="AF75" s="51" t="s">
        <v>2088</v>
      </c>
      <c r="AG75" s="51" t="s">
        <v>2089</v>
      </c>
      <c r="AH75" s="51" t="s">
        <v>1414</v>
      </c>
      <c r="AI75" s="51" t="s">
        <v>2090</v>
      </c>
      <c r="AK75" s="85" t="str">
        <f t="shared" si="23"/>
        <v>DOCUMENTO INTERNACIONAL EXPRESSO - 45012INFINITE 60 a 250</v>
      </c>
      <c r="AL75" s="50" t="s">
        <v>56</v>
      </c>
      <c r="AM75" s="50" t="s">
        <v>23</v>
      </c>
      <c r="AN75" s="148" t="s">
        <v>1982</v>
      </c>
      <c r="AO75" s="148" t="s">
        <v>1983</v>
      </c>
      <c r="AP75" s="148" t="s">
        <v>1403</v>
      </c>
      <c r="AQ75" s="148" t="s">
        <v>1984</v>
      </c>
      <c r="AR75" s="148" t="s">
        <v>1985</v>
      </c>
      <c r="AS75" s="148" t="s">
        <v>1986</v>
      </c>
      <c r="AT75" s="148" t="s">
        <v>1987</v>
      </c>
      <c r="AV75" s="85" t="str">
        <f t="shared" si="20"/>
        <v>PACKET EXPRESS - 33170DIAMANTE 33.001 a 3.500</v>
      </c>
      <c r="AW75" s="50" t="s">
        <v>43</v>
      </c>
      <c r="AX75" s="51" t="s">
        <v>46</v>
      </c>
      <c r="AY75" s="51" t="s">
        <v>2268</v>
      </c>
      <c r="AZ75" s="51" t="s">
        <v>2269</v>
      </c>
      <c r="BA75" s="51" t="s">
        <v>3206</v>
      </c>
      <c r="BB75" s="51" t="s">
        <v>2271</v>
      </c>
      <c r="BC75" s="51" t="s">
        <v>2272</v>
      </c>
      <c r="BD75" s="51" t="s">
        <v>2273</v>
      </c>
      <c r="BF75" s="85" t="str">
        <f t="shared" si="22"/>
        <v>PACKET STANDARD  - 33162DIAMANTE 40 a 500</v>
      </c>
      <c r="BG75" s="50" t="s">
        <v>45</v>
      </c>
      <c r="BH75" s="50" t="s">
        <v>22</v>
      </c>
      <c r="BI75" s="64" t="s">
        <v>3207</v>
      </c>
      <c r="BJ75" s="64" t="s">
        <v>3208</v>
      </c>
      <c r="BK75" s="64" t="s">
        <v>3209</v>
      </c>
      <c r="BL75" s="64" t="s">
        <v>3210</v>
      </c>
      <c r="BM75" s="64" t="s">
        <v>3211</v>
      </c>
      <c r="BN75" s="64" t="s">
        <v>3212</v>
      </c>
      <c r="BP75" s="85" t="str">
        <f t="shared" si="21"/>
        <v>PACKET NOVAS FAIXAS - 33227DIAMANTE 33001 a  3500</v>
      </c>
      <c r="BQ75" s="50" t="s">
        <v>43</v>
      </c>
      <c r="BR75" s="64" t="s">
        <v>2312</v>
      </c>
      <c r="BS75" s="64" t="s">
        <v>3213</v>
      </c>
      <c r="BT75" s="64" t="s">
        <v>3214</v>
      </c>
      <c r="BU75" s="64" t="s">
        <v>3215</v>
      </c>
      <c r="BV75" s="64" t="s">
        <v>3216</v>
      </c>
      <c r="BW75" s="64" t="s">
        <v>2051</v>
      </c>
      <c r="BX75" s="64" t="s">
        <v>3111</v>
      </c>
    </row>
    <row r="76" spans="1:93" x14ac:dyDescent="0.25">
      <c r="A76" s="121">
        <v>0.15</v>
      </c>
      <c r="B76" s="117" t="s">
        <v>1189</v>
      </c>
      <c r="D76" s="85" t="str">
        <f t="shared" si="19"/>
        <v>EXPORTA FÁCIL EXPRESSO - 45110DIAMANTE 4501 a 1000</v>
      </c>
      <c r="E76" s="50" t="s">
        <v>45</v>
      </c>
      <c r="F76" s="50" t="s">
        <v>28</v>
      </c>
      <c r="G76" s="147" t="s">
        <v>2016</v>
      </c>
      <c r="H76" s="147" t="s">
        <v>2017</v>
      </c>
      <c r="I76" s="147" t="s">
        <v>2018</v>
      </c>
      <c r="J76" s="147" t="s">
        <v>2019</v>
      </c>
      <c r="K76" s="147" t="s">
        <v>2020</v>
      </c>
      <c r="L76" s="147" t="s">
        <v>2021</v>
      </c>
      <c r="M76" s="147" t="s">
        <v>2022</v>
      </c>
      <c r="O76" s="85" t="str">
        <f>'[1]EXP FÁCIL STANDARD'!$A$1&amp;P76&amp;Q76</f>
        <v>EXPORTA FÁCIL STANDARD - 45128DIAMANTE 4501 a 1000</v>
      </c>
      <c r="P76" s="50" t="s">
        <v>45</v>
      </c>
      <c r="Q76" s="50" t="s">
        <v>28</v>
      </c>
      <c r="R76" s="146" t="s">
        <v>2023</v>
      </c>
      <c r="S76" s="146" t="s">
        <v>2024</v>
      </c>
      <c r="T76" s="146" t="s">
        <v>2025</v>
      </c>
      <c r="U76" s="146" t="s">
        <v>2026</v>
      </c>
      <c r="V76" s="146" t="s">
        <v>2027</v>
      </c>
      <c r="W76" s="146" t="s">
        <v>2028</v>
      </c>
      <c r="X76" s="146" t="s">
        <v>2029</v>
      </c>
      <c r="Z76" s="85" t="str">
        <f t="shared" si="24"/>
        <v>EXPORTA FÁCIL ECONÔMICO - 45209INFINITE 81.501 a 2.000</v>
      </c>
      <c r="AA76" s="50" t="s">
        <v>58</v>
      </c>
      <c r="AB76" s="50" t="s">
        <v>38</v>
      </c>
      <c r="AC76" s="51" t="s">
        <v>2132</v>
      </c>
      <c r="AD76" s="51" t="s">
        <v>2133</v>
      </c>
      <c r="AE76" s="51" t="s">
        <v>2134</v>
      </c>
      <c r="AF76" s="51" t="s">
        <v>2135</v>
      </c>
      <c r="AG76" s="51" t="s">
        <v>2136</v>
      </c>
      <c r="AH76" s="51" t="s">
        <v>2137</v>
      </c>
      <c r="AI76" s="51" t="s">
        <v>2138</v>
      </c>
      <c r="AK76" s="85" t="str">
        <f t="shared" si="23"/>
        <v>DOCUMENTO INTERNACIONAL EXPRESSO - 45012INFINITE 6251 a 500</v>
      </c>
      <c r="AL76" s="50" t="s">
        <v>56</v>
      </c>
      <c r="AM76" s="50" t="s">
        <v>29</v>
      </c>
      <c r="AN76" s="148" t="s">
        <v>2037</v>
      </c>
      <c r="AO76" s="148" t="s">
        <v>2038</v>
      </c>
      <c r="AP76" s="148" t="s">
        <v>2039</v>
      </c>
      <c r="AQ76" s="148" t="s">
        <v>2040</v>
      </c>
      <c r="AR76" s="148" t="s">
        <v>2041</v>
      </c>
      <c r="AS76" s="148" t="s">
        <v>2042</v>
      </c>
      <c r="AT76" s="148" t="s">
        <v>2043</v>
      </c>
      <c r="AV76" s="85" t="str">
        <f t="shared" si="20"/>
        <v>PACKET EXPRESS - 33170DIAMANTE 33.501 a 4.000</v>
      </c>
      <c r="AW76" s="50" t="s">
        <v>43</v>
      </c>
      <c r="AX76" s="51" t="s">
        <v>48</v>
      </c>
      <c r="AY76" s="51" t="s">
        <v>2193</v>
      </c>
      <c r="AZ76" s="51" t="s">
        <v>3217</v>
      </c>
      <c r="BA76" s="51" t="s">
        <v>3218</v>
      </c>
      <c r="BB76" s="51" t="s">
        <v>3219</v>
      </c>
      <c r="BC76" s="51" t="s">
        <v>3220</v>
      </c>
      <c r="BD76" s="51" t="s">
        <v>3221</v>
      </c>
      <c r="BF76" s="85" t="str">
        <f t="shared" si="22"/>
        <v>PACKET STANDARD  - 33162DIAMANTE 4501 a 1000</v>
      </c>
      <c r="BG76" s="50" t="s">
        <v>45</v>
      </c>
      <c r="BH76" s="50" t="s">
        <v>28</v>
      </c>
      <c r="BI76" s="64" t="s">
        <v>3222</v>
      </c>
      <c r="BJ76" s="64" t="s">
        <v>3223</v>
      </c>
      <c r="BK76" s="64" t="s">
        <v>1657</v>
      </c>
      <c r="BL76" s="64" t="s">
        <v>2119</v>
      </c>
      <c r="BM76" s="64" t="s">
        <v>3224</v>
      </c>
      <c r="BN76" s="64" t="s">
        <v>3225</v>
      </c>
      <c r="BP76" s="85" t="str">
        <f t="shared" si="21"/>
        <v>PACKET NOVAS FAIXAS - 33227DIAMANTE 33501 a   4000</v>
      </c>
      <c r="BQ76" s="50" t="s">
        <v>43</v>
      </c>
      <c r="BR76" s="64" t="s">
        <v>2347</v>
      </c>
      <c r="BS76" s="64" t="s">
        <v>2989</v>
      </c>
      <c r="BT76" s="64" t="s">
        <v>2990</v>
      </c>
      <c r="BU76" s="64" t="s">
        <v>1228</v>
      </c>
      <c r="BV76" s="64" t="s">
        <v>3226</v>
      </c>
      <c r="BW76" s="64" t="s">
        <v>2992</v>
      </c>
      <c r="BX76" s="64" t="s">
        <v>2993</v>
      </c>
      <c r="CK76" s="92"/>
      <c r="CL76" s="92"/>
      <c r="CM76" s="93"/>
      <c r="CN76" s="93"/>
      <c r="CO76" s="93"/>
    </row>
    <row r="77" spans="1:93" x14ac:dyDescent="0.25">
      <c r="A77" s="121">
        <v>0.15</v>
      </c>
      <c r="B77" s="117" t="s">
        <v>1233</v>
      </c>
      <c r="D77" s="85" t="str">
        <f t="shared" si="19"/>
        <v>EXPORTA FÁCIL EXPRESSO - 45110DIAMANTE 41001 a 1.500</v>
      </c>
      <c r="E77" s="50" t="s">
        <v>45</v>
      </c>
      <c r="F77" s="50" t="s">
        <v>34</v>
      </c>
      <c r="G77" s="147" t="s">
        <v>2071</v>
      </c>
      <c r="H77" s="147" t="s">
        <v>2072</v>
      </c>
      <c r="I77" s="147" t="s">
        <v>2073</v>
      </c>
      <c r="J77" s="147" t="s">
        <v>2074</v>
      </c>
      <c r="K77" s="147" t="s">
        <v>2075</v>
      </c>
      <c r="L77" s="147" t="s">
        <v>2076</v>
      </c>
      <c r="M77" s="147" t="s">
        <v>2077</v>
      </c>
      <c r="O77" s="85" t="str">
        <f>'[1]EXP FÁCIL STANDARD'!$A$1&amp;P77&amp;Q77</f>
        <v>EXPORTA FÁCIL STANDARD - 45128DIAMANTE 41001 a 1.500</v>
      </c>
      <c r="P77" s="50" t="s">
        <v>45</v>
      </c>
      <c r="Q77" s="50" t="s">
        <v>34</v>
      </c>
      <c r="R77" s="146" t="s">
        <v>2078</v>
      </c>
      <c r="S77" s="146" t="s">
        <v>2079</v>
      </c>
      <c r="T77" s="146" t="s">
        <v>2080</v>
      </c>
      <c r="U77" s="146" t="s">
        <v>2081</v>
      </c>
      <c r="V77" s="146" t="s">
        <v>2082</v>
      </c>
      <c r="W77" s="146" t="s">
        <v>2083</v>
      </c>
      <c r="X77" s="146" t="s">
        <v>2084</v>
      </c>
      <c r="Z77" s="85" t="str">
        <f t="shared" ref="Z77" si="25">$Z$1&amp;AA77&amp;AB77</f>
        <v>EXPORTA FÁCIL ECONÔMICO - 45209 Peso (g)</v>
      </c>
      <c r="AA77" s="43"/>
      <c r="AB77" s="43" t="s">
        <v>12</v>
      </c>
      <c r="AC77" s="49" t="s">
        <v>13</v>
      </c>
      <c r="AD77" s="49" t="s">
        <v>14</v>
      </c>
      <c r="AE77" s="49" t="s">
        <v>15</v>
      </c>
      <c r="AF77" s="49" t="s">
        <v>16</v>
      </c>
      <c r="AG77" s="49" t="s">
        <v>17</v>
      </c>
      <c r="AH77" s="49" t="s">
        <v>18</v>
      </c>
      <c r="AI77" s="49" t="s">
        <v>19</v>
      </c>
      <c r="AK77" s="85" t="str">
        <f t="shared" si="23"/>
        <v>DOCUMENTO INTERNACIONAL EXPRESSO - 45012INFINITE 6501 a 1.000</v>
      </c>
      <c r="AL77" s="50" t="s">
        <v>56</v>
      </c>
      <c r="AM77" s="50" t="s">
        <v>35</v>
      </c>
      <c r="AN77" s="148" t="s">
        <v>2091</v>
      </c>
      <c r="AO77" s="148" t="s">
        <v>2092</v>
      </c>
      <c r="AP77" s="148" t="s">
        <v>2093</v>
      </c>
      <c r="AQ77" s="148" t="s">
        <v>2094</v>
      </c>
      <c r="AR77" s="148" t="s">
        <v>2095</v>
      </c>
      <c r="AS77" s="148" t="s">
        <v>2096</v>
      </c>
      <c r="AT77" s="148" t="s">
        <v>2097</v>
      </c>
      <c r="AV77" s="85" t="str">
        <f t="shared" si="20"/>
        <v>PACKET EXPRESS - 33170DIAMANTE 34.001 a 4.500</v>
      </c>
      <c r="AW77" s="50" t="s">
        <v>43</v>
      </c>
      <c r="AX77" s="51" t="s">
        <v>50</v>
      </c>
      <c r="AY77" s="51" t="s">
        <v>3227</v>
      </c>
      <c r="AZ77" s="51" t="s">
        <v>3228</v>
      </c>
      <c r="BA77" s="51" t="s">
        <v>3229</v>
      </c>
      <c r="BB77" s="51" t="s">
        <v>3230</v>
      </c>
      <c r="BC77" s="51" t="s">
        <v>3231</v>
      </c>
      <c r="BD77" s="51" t="s">
        <v>3232</v>
      </c>
      <c r="BF77" s="85" t="str">
        <f t="shared" si="22"/>
        <v>PACKET STANDARD  - 33162DIAMANTE 41001 a 1.500</v>
      </c>
      <c r="BG77" s="50" t="s">
        <v>45</v>
      </c>
      <c r="BH77" s="50" t="s">
        <v>34</v>
      </c>
      <c r="BI77" s="64" t="s">
        <v>3233</v>
      </c>
      <c r="BJ77" s="64" t="s">
        <v>3147</v>
      </c>
      <c r="BK77" s="64" t="s">
        <v>3041</v>
      </c>
      <c r="BL77" s="64" t="s">
        <v>1592</v>
      </c>
      <c r="BM77" s="64" t="s">
        <v>3234</v>
      </c>
      <c r="BN77" s="64" t="s">
        <v>1468</v>
      </c>
      <c r="BP77" s="85" t="str">
        <f t="shared" si="21"/>
        <v>PACKET NOVAS FAIXAS - 33227DIAMANTE 34001 a 4500</v>
      </c>
      <c r="BQ77" s="50" t="s">
        <v>43</v>
      </c>
      <c r="BR77" s="64" t="s">
        <v>96</v>
      </c>
      <c r="BS77" s="64" t="s">
        <v>3235</v>
      </c>
      <c r="BT77" s="64" t="s">
        <v>3236</v>
      </c>
      <c r="BU77" s="64" t="s">
        <v>3237</v>
      </c>
      <c r="BV77" s="64" t="s">
        <v>3238</v>
      </c>
      <c r="BW77" s="64" t="s">
        <v>3239</v>
      </c>
      <c r="BX77" s="64" t="s">
        <v>3240</v>
      </c>
    </row>
    <row r="78" spans="1:93" x14ac:dyDescent="0.25">
      <c r="A78" s="121">
        <v>0.15</v>
      </c>
      <c r="B78" s="117" t="s">
        <v>37</v>
      </c>
      <c r="D78" s="85" t="str">
        <f t="shared" si="19"/>
        <v>EXPORTA FÁCIL EXPRESSO - 45110DIAMANTE 41.501 a 2.000</v>
      </c>
      <c r="E78" s="50" t="s">
        <v>45</v>
      </c>
      <c r="F78" s="50" t="s">
        <v>38</v>
      </c>
      <c r="G78" s="147" t="s">
        <v>2120</v>
      </c>
      <c r="H78" s="147" t="s">
        <v>1321</v>
      </c>
      <c r="I78" s="147" t="s">
        <v>2121</v>
      </c>
      <c r="J78" s="147" t="s">
        <v>2122</v>
      </c>
      <c r="K78" s="147" t="s">
        <v>2123</v>
      </c>
      <c r="L78" s="147" t="s">
        <v>2124</v>
      </c>
      <c r="M78" s="147" t="s">
        <v>2125</v>
      </c>
      <c r="O78" s="85" t="str">
        <f>'[1]EXP FÁCIL STANDARD'!$A$1&amp;P78&amp;Q78</f>
        <v>EXPORTA FÁCIL STANDARD - 45128DIAMANTE 41.501 a 2.000</v>
      </c>
      <c r="P78" s="50" t="s">
        <v>45</v>
      </c>
      <c r="Q78" s="50" t="s">
        <v>38</v>
      </c>
      <c r="R78" s="146" t="s">
        <v>2126</v>
      </c>
      <c r="S78" s="146" t="s">
        <v>1190</v>
      </c>
      <c r="T78" s="146" t="s">
        <v>2127</v>
      </c>
      <c r="U78" s="146" t="s">
        <v>2128</v>
      </c>
      <c r="V78" s="146" t="s">
        <v>2129</v>
      </c>
      <c r="W78" s="146" t="s">
        <v>2130</v>
      </c>
      <c r="X78" s="146" t="s">
        <v>2131</v>
      </c>
      <c r="AK78" s="85" t="str">
        <f t="shared" si="23"/>
        <v>DOCUMENTO INTERNACIONAL EXPRESSO - 45012INFINITE 61.001 a 1.500</v>
      </c>
      <c r="AL78" s="50" t="s">
        <v>56</v>
      </c>
      <c r="AM78" s="50" t="s">
        <v>39</v>
      </c>
      <c r="AN78" s="148" t="s">
        <v>2139</v>
      </c>
      <c r="AO78" s="148" t="s">
        <v>2140</v>
      </c>
      <c r="AP78" s="148" t="s">
        <v>2141</v>
      </c>
      <c r="AQ78" s="148" t="s">
        <v>2142</v>
      </c>
      <c r="AR78" s="148" t="s">
        <v>2143</v>
      </c>
      <c r="AS78" s="148" t="s">
        <v>2144</v>
      </c>
      <c r="AT78" s="148" t="s">
        <v>2145</v>
      </c>
      <c r="AV78" s="85" t="str">
        <f t="shared" si="20"/>
        <v>PACKET EXPRESS - 33170DIAMANTE 34.501 a 5.000</v>
      </c>
      <c r="AW78" s="50" t="s">
        <v>43</v>
      </c>
      <c r="AX78" s="51" t="s">
        <v>52</v>
      </c>
      <c r="AY78" s="51" t="s">
        <v>3241</v>
      </c>
      <c r="AZ78" s="51" t="s">
        <v>3242</v>
      </c>
      <c r="BA78" s="51" t="s">
        <v>3243</v>
      </c>
      <c r="BB78" s="51" t="s">
        <v>3244</v>
      </c>
      <c r="BC78" s="51" t="s">
        <v>3245</v>
      </c>
      <c r="BD78" s="51" t="s">
        <v>3246</v>
      </c>
      <c r="BF78" s="85" t="str">
        <f t="shared" si="22"/>
        <v>PACKET STANDARD  - 33162DIAMANTE 41.501 a 2.000</v>
      </c>
      <c r="BG78" s="50" t="s">
        <v>45</v>
      </c>
      <c r="BH78" s="50" t="s">
        <v>38</v>
      </c>
      <c r="BI78" s="64" t="s">
        <v>2478</v>
      </c>
      <c r="BJ78" s="64" t="s">
        <v>3247</v>
      </c>
      <c r="BK78" s="64" t="s">
        <v>3248</v>
      </c>
      <c r="BL78" s="64" t="s">
        <v>3249</v>
      </c>
      <c r="BM78" s="64" t="s">
        <v>1555</v>
      </c>
      <c r="BN78" s="64" t="s">
        <v>1673</v>
      </c>
      <c r="BP78" s="85" t="str">
        <f t="shared" si="21"/>
        <v>PACKET NOVAS FAIXAS - 33227DIAMANTE 34501 a 5000</v>
      </c>
      <c r="BQ78" s="50" t="s">
        <v>43</v>
      </c>
      <c r="BR78" s="64" t="s">
        <v>97</v>
      </c>
      <c r="BS78" s="64" t="s">
        <v>3250</v>
      </c>
      <c r="BT78" s="64" t="s">
        <v>3251</v>
      </c>
      <c r="BU78" s="64" t="s">
        <v>3252</v>
      </c>
      <c r="BV78" s="64" t="s">
        <v>3253</v>
      </c>
      <c r="BW78" s="64" t="s">
        <v>3254</v>
      </c>
      <c r="BX78" s="64" t="s">
        <v>3255</v>
      </c>
    </row>
    <row r="79" spans="1:93" x14ac:dyDescent="0.25">
      <c r="A79" s="121">
        <v>0.15</v>
      </c>
      <c r="B79" s="117" t="s">
        <v>41</v>
      </c>
      <c r="D79" s="85" t="str">
        <f t="shared" si="19"/>
        <v>EXPORTA FÁCIL EXPRESSO - 45110DIAMANTE 42.001 a 2.500</v>
      </c>
      <c r="E79" s="50" t="s">
        <v>45</v>
      </c>
      <c r="F79" s="50" t="s">
        <v>42</v>
      </c>
      <c r="G79" s="147" t="s">
        <v>2170</v>
      </c>
      <c r="H79" s="147" t="s">
        <v>2171</v>
      </c>
      <c r="I79" s="147" t="s">
        <v>2172</v>
      </c>
      <c r="J79" s="147" t="s">
        <v>2173</v>
      </c>
      <c r="K79" s="147" t="s">
        <v>2174</v>
      </c>
      <c r="L79" s="147" t="s">
        <v>2175</v>
      </c>
      <c r="M79" s="147" t="s">
        <v>2176</v>
      </c>
      <c r="O79" s="85" t="str">
        <f>'[1]EXP FÁCIL STANDARD'!$A$1&amp;P79&amp;Q79</f>
        <v>EXPORTA FÁCIL STANDARD - 45128DIAMANTE 42.001 a 2.500</v>
      </c>
      <c r="P79" s="50" t="s">
        <v>45</v>
      </c>
      <c r="Q79" s="50" t="s">
        <v>42</v>
      </c>
      <c r="R79" s="146" t="s">
        <v>2177</v>
      </c>
      <c r="S79" s="146" t="s">
        <v>2178</v>
      </c>
      <c r="T79" s="146" t="s">
        <v>2179</v>
      </c>
      <c r="U79" s="146" t="s">
        <v>2180</v>
      </c>
      <c r="V79" s="146" t="s">
        <v>2181</v>
      </c>
      <c r="W79" s="146" t="s">
        <v>1896</v>
      </c>
      <c r="X79" s="146" t="s">
        <v>2182</v>
      </c>
      <c r="AK79" s="85" t="str">
        <f t="shared" si="23"/>
        <v>DOCUMENTO INTERNACIONAL EXPRESSO - 45012INFINITE 61.501 a 2.000</v>
      </c>
      <c r="AL79" s="50" t="s">
        <v>56</v>
      </c>
      <c r="AM79" s="50" t="s">
        <v>38</v>
      </c>
      <c r="AN79" s="148" t="s">
        <v>2183</v>
      </c>
      <c r="AO79" s="148" t="s">
        <v>2184</v>
      </c>
      <c r="AP79" s="148" t="s">
        <v>1455</v>
      </c>
      <c r="AQ79" s="148" t="s">
        <v>2185</v>
      </c>
      <c r="AR79" s="148" t="s">
        <v>2186</v>
      </c>
      <c r="AS79" s="148" t="s">
        <v>2187</v>
      </c>
      <c r="AT79" s="148" t="s">
        <v>2188</v>
      </c>
      <c r="AV79" s="85" t="str">
        <f t="shared" si="20"/>
        <v>PACKET EXPRESS - 33170DIAMANTE 31/2 Kg Adicional</v>
      </c>
      <c r="AW79" s="50" t="s">
        <v>43</v>
      </c>
      <c r="AX79" s="51" t="s">
        <v>54</v>
      </c>
      <c r="AY79" s="51" t="s">
        <v>3256</v>
      </c>
      <c r="AZ79" s="51" t="s">
        <v>3257</v>
      </c>
      <c r="BA79" s="51" t="s">
        <v>1479</v>
      </c>
      <c r="BB79" s="51" t="s">
        <v>3258</v>
      </c>
      <c r="BC79" s="51" t="s">
        <v>3259</v>
      </c>
      <c r="BD79" s="51" t="s">
        <v>2784</v>
      </c>
      <c r="BF79" s="85" t="str">
        <f t="shared" si="22"/>
        <v>PACKET STANDARD  - 33162DIAMANTE 42.001 a 2.500</v>
      </c>
      <c r="BG79" s="50" t="s">
        <v>45</v>
      </c>
      <c r="BH79" s="50" t="s">
        <v>42</v>
      </c>
      <c r="BI79" s="64" t="s">
        <v>3260</v>
      </c>
      <c r="BJ79" s="64" t="s">
        <v>3261</v>
      </c>
      <c r="BK79" s="64" t="s">
        <v>3262</v>
      </c>
      <c r="BL79" s="64" t="s">
        <v>3263</v>
      </c>
      <c r="BM79" s="64" t="s">
        <v>3264</v>
      </c>
      <c r="BN79" s="64" t="s">
        <v>3265</v>
      </c>
      <c r="BP79" s="85" t="str">
        <f t="shared" si="21"/>
        <v>PACKET NOVAS FAIXAS - 33227DIAMANTE 31/2 Kg Adicional (A)</v>
      </c>
      <c r="BQ79" s="50" t="s">
        <v>43</v>
      </c>
      <c r="BR79" s="64" t="s">
        <v>2420</v>
      </c>
      <c r="BS79" s="64" t="s">
        <v>3266</v>
      </c>
      <c r="BT79" s="64" t="s">
        <v>2582</v>
      </c>
      <c r="BU79" s="64" t="s">
        <v>3267</v>
      </c>
      <c r="BV79" s="64" t="s">
        <v>2940</v>
      </c>
      <c r="BW79" s="64" t="s">
        <v>1725</v>
      </c>
      <c r="BX79" s="64" t="s">
        <v>2792</v>
      </c>
    </row>
    <row r="80" spans="1:93" x14ac:dyDescent="0.25">
      <c r="A80" s="121">
        <v>0.15</v>
      </c>
      <c r="B80" s="117" t="s">
        <v>43</v>
      </c>
      <c r="D80" s="85" t="str">
        <f t="shared" si="19"/>
        <v>EXPORTA FÁCIL EXPRESSO - 45110DIAMANTE 42.501 a 3.000</v>
      </c>
      <c r="E80" s="50" t="s">
        <v>45</v>
      </c>
      <c r="F80" s="50" t="s">
        <v>44</v>
      </c>
      <c r="G80" s="147" t="s">
        <v>2212</v>
      </c>
      <c r="H80" s="147" t="s">
        <v>2213</v>
      </c>
      <c r="I80" s="147" t="s">
        <v>2214</v>
      </c>
      <c r="J80" s="147" t="s">
        <v>2215</v>
      </c>
      <c r="K80" s="147" t="s">
        <v>2216</v>
      </c>
      <c r="L80" s="147" t="s">
        <v>2217</v>
      </c>
      <c r="M80" s="147" t="s">
        <v>2218</v>
      </c>
      <c r="O80" s="85" t="str">
        <f>'[1]EXP FÁCIL STANDARD'!$A$1&amp;P80&amp;Q80</f>
        <v>EXPORTA FÁCIL STANDARD - 45128DIAMANTE 42.501 a 3.000</v>
      </c>
      <c r="P80" s="50" t="s">
        <v>45</v>
      </c>
      <c r="Q80" s="50" t="s">
        <v>44</v>
      </c>
      <c r="R80" s="146" t="s">
        <v>2219</v>
      </c>
      <c r="S80" s="146" t="s">
        <v>2220</v>
      </c>
      <c r="T80" s="146" t="s">
        <v>2221</v>
      </c>
      <c r="U80" s="146" t="s">
        <v>2222</v>
      </c>
      <c r="V80" s="146" t="s">
        <v>2223</v>
      </c>
      <c r="W80" s="146" t="s">
        <v>2224</v>
      </c>
      <c r="X80" s="146" t="s">
        <v>2225</v>
      </c>
      <c r="AK80" s="85" t="str">
        <f t="shared" si="23"/>
        <v>DOCUMENTO INTERNACIONAL EXPRESSO - 45012 Peso (g)</v>
      </c>
      <c r="AL80" s="43"/>
      <c r="AM80" s="43" t="s">
        <v>12</v>
      </c>
      <c r="AN80" s="49" t="s">
        <v>13</v>
      </c>
      <c r="AO80" s="49" t="s">
        <v>14</v>
      </c>
      <c r="AP80" s="49" t="s">
        <v>15</v>
      </c>
      <c r="AQ80" s="49" t="s">
        <v>16</v>
      </c>
      <c r="AR80" s="49" t="s">
        <v>17</v>
      </c>
      <c r="AS80" s="49" t="s">
        <v>18</v>
      </c>
      <c r="AT80" s="49" t="s">
        <v>19</v>
      </c>
      <c r="AV80" s="87" t="s">
        <v>11</v>
      </c>
      <c r="AW80" s="43" t="s">
        <v>1186</v>
      </c>
      <c r="AX80" s="43" t="s">
        <v>12</v>
      </c>
      <c r="AY80" s="49" t="s">
        <v>13</v>
      </c>
      <c r="AZ80" s="49" t="s">
        <v>14</v>
      </c>
      <c r="BA80" s="49" t="s">
        <v>15</v>
      </c>
      <c r="BB80" s="49" t="s">
        <v>16</v>
      </c>
      <c r="BC80" s="49" t="s">
        <v>17</v>
      </c>
      <c r="BD80" s="49" t="s">
        <v>18</v>
      </c>
      <c r="BF80" s="85" t="str">
        <f t="shared" si="22"/>
        <v>PACKET STANDARD  - 33162DIAMANTE 42.501 a 3.000</v>
      </c>
      <c r="BG80" s="50" t="s">
        <v>45</v>
      </c>
      <c r="BH80" s="50" t="s">
        <v>44</v>
      </c>
      <c r="BI80" s="64" t="s">
        <v>3268</v>
      </c>
      <c r="BJ80" s="64" t="s">
        <v>3269</v>
      </c>
      <c r="BK80" s="64" t="s">
        <v>3270</v>
      </c>
      <c r="BL80" s="64" t="s">
        <v>3271</v>
      </c>
      <c r="BM80" s="64" t="s">
        <v>3272</v>
      </c>
      <c r="BN80" s="64" t="s">
        <v>2954</v>
      </c>
      <c r="BP80" s="87" t="s">
        <v>11</v>
      </c>
      <c r="BQ80" s="43" t="s">
        <v>1186</v>
      </c>
      <c r="BR80" s="43" t="s">
        <v>12</v>
      </c>
      <c r="BS80" s="49" t="s">
        <v>13</v>
      </c>
      <c r="BT80" s="49" t="s">
        <v>14</v>
      </c>
      <c r="BU80" s="49" t="s">
        <v>15</v>
      </c>
      <c r="BV80" s="49" t="s">
        <v>16</v>
      </c>
      <c r="BW80" s="49" t="s">
        <v>17</v>
      </c>
      <c r="BX80" s="49" t="s">
        <v>18</v>
      </c>
    </row>
    <row r="81" spans="1:93" x14ac:dyDescent="0.25">
      <c r="A81" s="121">
        <v>0.15</v>
      </c>
      <c r="B81" s="117" t="s">
        <v>45</v>
      </c>
      <c r="D81" s="85" t="str">
        <f t="shared" si="19"/>
        <v>EXPORTA FÁCIL EXPRESSO - 45110DIAMANTE 43.001 a 3.500</v>
      </c>
      <c r="E81" s="50" t="s">
        <v>45</v>
      </c>
      <c r="F81" s="50" t="s">
        <v>46</v>
      </c>
      <c r="G81" s="147" t="s">
        <v>2248</v>
      </c>
      <c r="H81" s="147" t="s">
        <v>2249</v>
      </c>
      <c r="I81" s="147" t="s">
        <v>2250</v>
      </c>
      <c r="J81" s="147" t="s">
        <v>2251</v>
      </c>
      <c r="K81" s="147" t="s">
        <v>2252</v>
      </c>
      <c r="L81" s="147" t="s">
        <v>2253</v>
      </c>
      <c r="M81" s="147" t="s">
        <v>2254</v>
      </c>
      <c r="O81" s="85" t="str">
        <f>'[1]EXP FÁCIL STANDARD'!$A$1&amp;P81&amp;Q81</f>
        <v>EXPORTA FÁCIL STANDARD - 45128DIAMANTE 43.001 a 3.500</v>
      </c>
      <c r="P81" s="50" t="s">
        <v>45</v>
      </c>
      <c r="Q81" s="50" t="s">
        <v>46</v>
      </c>
      <c r="R81" s="146" t="s">
        <v>2255</v>
      </c>
      <c r="S81" s="146" t="s">
        <v>2256</v>
      </c>
      <c r="T81" s="146" t="s">
        <v>2257</v>
      </c>
      <c r="U81" s="146" t="s">
        <v>2258</v>
      </c>
      <c r="V81" s="146" t="s">
        <v>2259</v>
      </c>
      <c r="W81" s="146" t="s">
        <v>2260</v>
      </c>
      <c r="X81" s="146" t="s">
        <v>2261</v>
      </c>
      <c r="AK81" s="85" t="str">
        <f t="shared" si="23"/>
        <v>DOCUMENTO INTERNACIONAL EXPRESSO - 45012INFINITE 70 a 250</v>
      </c>
      <c r="AL81" s="50" t="s">
        <v>57</v>
      </c>
      <c r="AM81" s="50" t="s">
        <v>23</v>
      </c>
      <c r="AN81" s="148" t="s">
        <v>1982</v>
      </c>
      <c r="AO81" s="148" t="s">
        <v>1983</v>
      </c>
      <c r="AP81" s="148" t="s">
        <v>1403</v>
      </c>
      <c r="AQ81" s="148" t="s">
        <v>1984</v>
      </c>
      <c r="AR81" s="148" t="s">
        <v>1985</v>
      </c>
      <c r="AS81" s="148" t="s">
        <v>1986</v>
      </c>
      <c r="AT81" s="148" t="s">
        <v>1987</v>
      </c>
      <c r="AV81" s="85" t="str">
        <f t="shared" si="20"/>
        <v>PACKET EXPRESS - 33170DIAMANTE 40 a 300</v>
      </c>
      <c r="AW81" s="50" t="s">
        <v>45</v>
      </c>
      <c r="AX81" s="51" t="s">
        <v>24</v>
      </c>
      <c r="AY81" s="51" t="s">
        <v>74</v>
      </c>
      <c r="AZ81" s="51" t="s">
        <v>2972</v>
      </c>
      <c r="BA81" s="51" t="s">
        <v>1500</v>
      </c>
      <c r="BB81" s="51" t="s">
        <v>3273</v>
      </c>
      <c r="BC81" s="51" t="s">
        <v>3274</v>
      </c>
      <c r="BD81" s="51" t="s">
        <v>3275</v>
      </c>
      <c r="BF81" s="85" t="str">
        <f t="shared" si="22"/>
        <v>PACKET STANDARD  - 33162DIAMANTE 43.001 a 3.500</v>
      </c>
      <c r="BG81" s="50" t="s">
        <v>45</v>
      </c>
      <c r="BH81" s="50" t="s">
        <v>46</v>
      </c>
      <c r="BI81" s="64" t="s">
        <v>2808</v>
      </c>
      <c r="BJ81" s="64" t="s">
        <v>3276</v>
      </c>
      <c r="BK81" s="64" t="s">
        <v>3254</v>
      </c>
      <c r="BL81" s="64" t="s">
        <v>2045</v>
      </c>
      <c r="BM81" s="64" t="s">
        <v>3277</v>
      </c>
      <c r="BN81" s="64" t="s">
        <v>3278</v>
      </c>
      <c r="BP81" s="85" t="str">
        <f t="shared" si="21"/>
        <v>PACKET NOVAS FAIXAS - 33227DIAMANTE 4  0 a 200</v>
      </c>
      <c r="BQ81" s="50" t="s">
        <v>45</v>
      </c>
      <c r="BR81" s="64" t="s">
        <v>2000</v>
      </c>
      <c r="BS81" s="64" t="s">
        <v>3279</v>
      </c>
      <c r="BT81" s="64" t="s">
        <v>3280</v>
      </c>
      <c r="BU81" s="64" t="s">
        <v>3281</v>
      </c>
      <c r="BV81" s="64" t="s">
        <v>3282</v>
      </c>
      <c r="BW81" s="64" t="s">
        <v>3283</v>
      </c>
      <c r="BX81" s="64" t="s">
        <v>3284</v>
      </c>
      <c r="CK81" s="92"/>
      <c r="CL81" s="92"/>
      <c r="CM81" s="93"/>
      <c r="CN81" s="93"/>
      <c r="CO81" s="93"/>
    </row>
    <row r="82" spans="1:93" x14ac:dyDescent="0.25">
      <c r="A82" s="121">
        <v>0.15</v>
      </c>
      <c r="B82" s="117" t="s">
        <v>47</v>
      </c>
      <c r="D82" s="85" t="str">
        <f t="shared" si="19"/>
        <v>EXPORTA FÁCIL EXPRESSO - 45110DIAMANTE 43.501 a 4.000</v>
      </c>
      <c r="E82" s="50" t="s">
        <v>45</v>
      </c>
      <c r="F82" s="50" t="s">
        <v>48</v>
      </c>
      <c r="G82" s="147" t="s">
        <v>2286</v>
      </c>
      <c r="H82" s="147" t="s">
        <v>2287</v>
      </c>
      <c r="I82" s="147" t="s">
        <v>2288</v>
      </c>
      <c r="J82" s="147" t="s">
        <v>2289</v>
      </c>
      <c r="K82" s="147" t="s">
        <v>2290</v>
      </c>
      <c r="L82" s="147" t="s">
        <v>2291</v>
      </c>
      <c r="M82" s="147" t="s">
        <v>2292</v>
      </c>
      <c r="O82" s="85" t="str">
        <f>'[1]EXP FÁCIL STANDARD'!$A$1&amp;P82&amp;Q82</f>
        <v>EXPORTA FÁCIL STANDARD - 45128DIAMANTE 43.501 a 4.000</v>
      </c>
      <c r="P82" s="50" t="s">
        <v>45</v>
      </c>
      <c r="Q82" s="50" t="s">
        <v>48</v>
      </c>
      <c r="R82" s="146" t="s">
        <v>2293</v>
      </c>
      <c r="S82" s="146" t="s">
        <v>2294</v>
      </c>
      <c r="T82" s="146" t="s">
        <v>2295</v>
      </c>
      <c r="U82" s="146" t="s">
        <v>2296</v>
      </c>
      <c r="V82" s="146" t="s">
        <v>2297</v>
      </c>
      <c r="W82" s="146" t="s">
        <v>2298</v>
      </c>
      <c r="X82" s="146" t="s">
        <v>2299</v>
      </c>
      <c r="AK82" s="85" t="str">
        <f t="shared" si="23"/>
        <v>DOCUMENTO INTERNACIONAL EXPRESSO - 45012INFINITE 7251 a 500</v>
      </c>
      <c r="AL82" s="50" t="s">
        <v>57</v>
      </c>
      <c r="AM82" s="50" t="s">
        <v>29</v>
      </c>
      <c r="AN82" s="148" t="s">
        <v>2037</v>
      </c>
      <c r="AO82" s="148" t="s">
        <v>2038</v>
      </c>
      <c r="AP82" s="148" t="s">
        <v>2039</v>
      </c>
      <c r="AQ82" s="148" t="s">
        <v>2040</v>
      </c>
      <c r="AR82" s="148" t="s">
        <v>2041</v>
      </c>
      <c r="AS82" s="148" t="s">
        <v>2042</v>
      </c>
      <c r="AT82" s="148" t="s">
        <v>2043</v>
      </c>
      <c r="AV82" s="85" t="str">
        <f t="shared" si="20"/>
        <v>PACKET EXPRESS - 33170DIAMANTE 4301 a 500</v>
      </c>
      <c r="AW82" s="50" t="s">
        <v>45</v>
      </c>
      <c r="AX82" s="51" t="s">
        <v>30</v>
      </c>
      <c r="AY82" s="51" t="s">
        <v>3208</v>
      </c>
      <c r="AZ82" s="51" t="s">
        <v>3285</v>
      </c>
      <c r="BA82" s="51" t="s">
        <v>1710</v>
      </c>
      <c r="BB82" s="51" t="s">
        <v>2696</v>
      </c>
      <c r="BC82" s="51" t="s">
        <v>3286</v>
      </c>
      <c r="BD82" s="51" t="s">
        <v>3287</v>
      </c>
      <c r="BF82" s="85" t="str">
        <f t="shared" si="22"/>
        <v>PACKET STANDARD  - 33162DIAMANTE 43.501 a 4.000</v>
      </c>
      <c r="BG82" s="50" t="s">
        <v>45</v>
      </c>
      <c r="BH82" s="50" t="s">
        <v>48</v>
      </c>
      <c r="BI82" s="64" t="s">
        <v>3288</v>
      </c>
      <c r="BJ82" s="64" t="s">
        <v>3289</v>
      </c>
      <c r="BK82" s="64" t="s">
        <v>3290</v>
      </c>
      <c r="BL82" s="64" t="s">
        <v>3291</v>
      </c>
      <c r="BM82" s="64" t="s">
        <v>3292</v>
      </c>
      <c r="BN82" s="64" t="s">
        <v>3293</v>
      </c>
      <c r="BP82" s="85" t="str">
        <f t="shared" si="21"/>
        <v>PACKET NOVAS FAIXAS - 33227DIAMANTE 4201 a   500</v>
      </c>
      <c r="BQ82" s="50" t="s">
        <v>45</v>
      </c>
      <c r="BR82" s="64" t="s">
        <v>2056</v>
      </c>
      <c r="BS82" s="64" t="s">
        <v>3294</v>
      </c>
      <c r="BT82" s="64" t="s">
        <v>3070</v>
      </c>
      <c r="BU82" s="64" t="s">
        <v>3295</v>
      </c>
      <c r="BV82" s="64" t="s">
        <v>2070</v>
      </c>
      <c r="BW82" s="64" t="s">
        <v>3296</v>
      </c>
      <c r="BX82" s="64" t="s">
        <v>3297</v>
      </c>
    </row>
    <row r="83" spans="1:93" x14ac:dyDescent="0.25">
      <c r="A83" s="121">
        <v>0.15</v>
      </c>
      <c r="B83" s="117" t="s">
        <v>49</v>
      </c>
      <c r="D83" s="85" t="str">
        <f t="shared" si="19"/>
        <v>EXPORTA FÁCIL EXPRESSO - 45110DIAMANTE 44.001 a 4.500</v>
      </c>
      <c r="E83" s="50" t="s">
        <v>45</v>
      </c>
      <c r="F83" s="50" t="s">
        <v>50</v>
      </c>
      <c r="G83" s="147" t="s">
        <v>2322</v>
      </c>
      <c r="H83" s="147" t="s">
        <v>2323</v>
      </c>
      <c r="I83" s="147" t="s">
        <v>2324</v>
      </c>
      <c r="J83" s="147" t="s">
        <v>2325</v>
      </c>
      <c r="K83" s="147" t="s">
        <v>2326</v>
      </c>
      <c r="L83" s="147" t="s">
        <v>2327</v>
      </c>
      <c r="M83" s="147" t="s">
        <v>2328</v>
      </c>
      <c r="O83" s="85" t="str">
        <f>'[1]EXP FÁCIL STANDARD'!$A$1&amp;P83&amp;Q83</f>
        <v>EXPORTA FÁCIL STANDARD - 45128DIAMANTE 44.001 a 4.500</v>
      </c>
      <c r="P83" s="50" t="s">
        <v>45</v>
      </c>
      <c r="Q83" s="50" t="s">
        <v>50</v>
      </c>
      <c r="R83" s="146" t="s">
        <v>2329</v>
      </c>
      <c r="S83" s="146" t="s">
        <v>2330</v>
      </c>
      <c r="T83" s="146" t="s">
        <v>2331</v>
      </c>
      <c r="U83" s="146" t="s">
        <v>2332</v>
      </c>
      <c r="V83" s="146" t="s">
        <v>2333</v>
      </c>
      <c r="W83" s="146" t="s">
        <v>1432</v>
      </c>
      <c r="X83" s="146" t="s">
        <v>2334</v>
      </c>
      <c r="AK83" s="85" t="str">
        <f t="shared" si="23"/>
        <v>DOCUMENTO INTERNACIONAL EXPRESSO - 45012INFINITE 7501 a 1.000</v>
      </c>
      <c r="AL83" s="50" t="s">
        <v>57</v>
      </c>
      <c r="AM83" s="50" t="s">
        <v>35</v>
      </c>
      <c r="AN83" s="148" t="s">
        <v>2091</v>
      </c>
      <c r="AO83" s="148" t="s">
        <v>2092</v>
      </c>
      <c r="AP83" s="148" t="s">
        <v>2093</v>
      </c>
      <c r="AQ83" s="148" t="s">
        <v>2094</v>
      </c>
      <c r="AR83" s="148" t="s">
        <v>2095</v>
      </c>
      <c r="AS83" s="148" t="s">
        <v>2096</v>
      </c>
      <c r="AT83" s="148" t="s">
        <v>2097</v>
      </c>
      <c r="AV83" s="85" t="str">
        <f t="shared" si="20"/>
        <v>PACKET EXPRESS - 33170DIAMANTE 4501 a 1000</v>
      </c>
      <c r="AW83" s="50" t="s">
        <v>45</v>
      </c>
      <c r="AX83" s="51" t="s">
        <v>28</v>
      </c>
      <c r="AY83" s="51" t="s">
        <v>1330</v>
      </c>
      <c r="AZ83" s="51" t="s">
        <v>3298</v>
      </c>
      <c r="BA83" s="51" t="s">
        <v>3299</v>
      </c>
      <c r="BB83" s="51" t="s">
        <v>1735</v>
      </c>
      <c r="BC83" s="51" t="s">
        <v>3300</v>
      </c>
      <c r="BD83" s="51" t="s">
        <v>3301</v>
      </c>
      <c r="BF83" s="85" t="str">
        <f t="shared" si="22"/>
        <v>PACKET STANDARD  - 33162DIAMANTE 44.001 a 4.500</v>
      </c>
      <c r="BG83" s="50" t="s">
        <v>45</v>
      </c>
      <c r="BH83" s="50" t="s">
        <v>50</v>
      </c>
      <c r="BI83" s="64" t="s">
        <v>3302</v>
      </c>
      <c r="BJ83" s="64" t="s">
        <v>3199</v>
      </c>
      <c r="BK83" s="64" t="s">
        <v>3303</v>
      </c>
      <c r="BL83" s="64" t="s">
        <v>3200</v>
      </c>
      <c r="BM83" s="64" t="s">
        <v>3152</v>
      </c>
      <c r="BN83" s="64" t="s">
        <v>3304</v>
      </c>
      <c r="BP83" s="85" t="str">
        <f t="shared" si="21"/>
        <v>PACKET NOVAS FAIXAS - 33227DIAMANTE 4501 a   1000</v>
      </c>
      <c r="BQ83" s="50" t="s">
        <v>45</v>
      </c>
      <c r="BR83" s="64" t="s">
        <v>2109</v>
      </c>
      <c r="BS83" s="64" t="s">
        <v>3305</v>
      </c>
      <c r="BT83" s="64" t="s">
        <v>3306</v>
      </c>
      <c r="BU83" s="64" t="s">
        <v>3307</v>
      </c>
      <c r="BV83" s="64" t="s">
        <v>3308</v>
      </c>
      <c r="BW83" s="64" t="s">
        <v>1573</v>
      </c>
      <c r="BX83" s="64" t="s">
        <v>3309</v>
      </c>
    </row>
    <row r="84" spans="1:93" x14ac:dyDescent="0.25">
      <c r="A84" s="121">
        <v>0.15</v>
      </c>
      <c r="B84" s="117" t="s">
        <v>51</v>
      </c>
      <c r="D84" s="85" t="str">
        <f t="shared" si="19"/>
        <v>EXPORTA FÁCIL EXPRESSO - 45110DIAMANTE 44.501 a 5.000</v>
      </c>
      <c r="E84" s="50" t="s">
        <v>45</v>
      </c>
      <c r="F84" s="50" t="s">
        <v>52</v>
      </c>
      <c r="G84" s="147" t="s">
        <v>2354</v>
      </c>
      <c r="H84" s="147" t="s">
        <v>2355</v>
      </c>
      <c r="I84" s="147" t="s">
        <v>2356</v>
      </c>
      <c r="J84" s="147" t="s">
        <v>2357</v>
      </c>
      <c r="K84" s="147" t="s">
        <v>2358</v>
      </c>
      <c r="L84" s="147" t="s">
        <v>2359</v>
      </c>
      <c r="M84" s="147" t="s">
        <v>2360</v>
      </c>
      <c r="O84" s="85" t="str">
        <f>'[1]EXP FÁCIL STANDARD'!$A$1&amp;P84&amp;Q84</f>
        <v>EXPORTA FÁCIL STANDARD - 45128DIAMANTE 44.501 a 5.000</v>
      </c>
      <c r="P84" s="50" t="s">
        <v>45</v>
      </c>
      <c r="Q84" s="50" t="s">
        <v>52</v>
      </c>
      <c r="R84" s="146" t="s">
        <v>2361</v>
      </c>
      <c r="S84" s="146" t="s">
        <v>2362</v>
      </c>
      <c r="T84" s="146" t="s">
        <v>2363</v>
      </c>
      <c r="U84" s="146" t="s">
        <v>2364</v>
      </c>
      <c r="V84" s="146" t="s">
        <v>2365</v>
      </c>
      <c r="W84" s="146" t="s">
        <v>2366</v>
      </c>
      <c r="X84" s="146" t="s">
        <v>2367</v>
      </c>
      <c r="AK84" s="85" t="str">
        <f t="shared" si="23"/>
        <v>DOCUMENTO INTERNACIONAL EXPRESSO - 45012INFINITE 71.001 a 1.500</v>
      </c>
      <c r="AL84" s="50" t="s">
        <v>57</v>
      </c>
      <c r="AM84" s="50" t="s">
        <v>39</v>
      </c>
      <c r="AN84" s="148" t="s">
        <v>2139</v>
      </c>
      <c r="AO84" s="148" t="s">
        <v>2140</v>
      </c>
      <c r="AP84" s="148" t="s">
        <v>2141</v>
      </c>
      <c r="AQ84" s="148" t="s">
        <v>2142</v>
      </c>
      <c r="AR84" s="148" t="s">
        <v>2143</v>
      </c>
      <c r="AS84" s="148" t="s">
        <v>2144</v>
      </c>
      <c r="AT84" s="148" t="s">
        <v>2145</v>
      </c>
      <c r="AV84" s="85" t="str">
        <f t="shared" si="20"/>
        <v>PACKET EXPRESS - 33170DIAMANTE 41001 a 1.500</v>
      </c>
      <c r="AW84" s="50" t="s">
        <v>45</v>
      </c>
      <c r="AX84" s="51" t="s">
        <v>34</v>
      </c>
      <c r="AY84" s="51" t="s">
        <v>3310</v>
      </c>
      <c r="AZ84" s="51" t="s">
        <v>3311</v>
      </c>
      <c r="BA84" s="51" t="s">
        <v>3176</v>
      </c>
      <c r="BB84" s="51" t="s">
        <v>3312</v>
      </c>
      <c r="BC84" s="51" t="s">
        <v>3313</v>
      </c>
      <c r="BD84" s="51" t="s">
        <v>3121</v>
      </c>
      <c r="BF84" s="85" t="str">
        <f t="shared" si="22"/>
        <v>PACKET STANDARD  - 33162DIAMANTE 44.501 a 5.000</v>
      </c>
      <c r="BG84" s="50" t="s">
        <v>45</v>
      </c>
      <c r="BH84" s="50" t="s">
        <v>52</v>
      </c>
      <c r="BI84" s="64" t="s">
        <v>3314</v>
      </c>
      <c r="BJ84" s="64" t="s">
        <v>3315</v>
      </c>
      <c r="BK84" s="64" t="s">
        <v>2531</v>
      </c>
      <c r="BL84" s="64" t="s">
        <v>3316</v>
      </c>
      <c r="BM84" s="64" t="s">
        <v>3317</v>
      </c>
      <c r="BN84" s="64" t="s">
        <v>3318</v>
      </c>
      <c r="BP84" s="85" t="str">
        <f t="shared" si="21"/>
        <v>PACKET NOVAS FAIXAS - 33227DIAMANTE 41001 a   1500</v>
      </c>
      <c r="BQ84" s="50" t="s">
        <v>45</v>
      </c>
      <c r="BR84" s="64" t="s">
        <v>2157</v>
      </c>
      <c r="BS84" s="64" t="s">
        <v>3319</v>
      </c>
      <c r="BT84" s="64" t="s">
        <v>1775</v>
      </c>
      <c r="BU84" s="64" t="s">
        <v>3320</v>
      </c>
      <c r="BV84" s="64" t="s">
        <v>3321</v>
      </c>
      <c r="BW84" s="64" t="s">
        <v>3322</v>
      </c>
      <c r="BX84" s="64" t="s">
        <v>3323</v>
      </c>
    </row>
    <row r="85" spans="1:93" x14ac:dyDescent="0.25">
      <c r="A85" s="121">
        <v>0.15</v>
      </c>
      <c r="B85" s="117" t="s">
        <v>53</v>
      </c>
      <c r="D85" s="85" t="str">
        <f t="shared" si="19"/>
        <v>EXPORTA FÁCIL EXPRESSO - 45110DIAMANTE 41/2 Kg Adicional</v>
      </c>
      <c r="E85" s="50" t="s">
        <v>45</v>
      </c>
      <c r="F85" s="50" t="s">
        <v>54</v>
      </c>
      <c r="G85" s="147" t="s">
        <v>2386</v>
      </c>
      <c r="H85" s="147" t="s">
        <v>2387</v>
      </c>
      <c r="I85" s="147" t="s">
        <v>1607</v>
      </c>
      <c r="J85" s="147" t="s">
        <v>2388</v>
      </c>
      <c r="K85" s="147" t="s">
        <v>2389</v>
      </c>
      <c r="L85" s="147" t="s">
        <v>2390</v>
      </c>
      <c r="M85" s="147" t="s">
        <v>2391</v>
      </c>
      <c r="O85" s="85" t="str">
        <f>'[1]EXP FÁCIL STANDARD'!$A$1&amp;P85&amp;Q85</f>
        <v>EXPORTA FÁCIL STANDARD - 45128DIAMANTE 41/2 Kg Adicional</v>
      </c>
      <c r="P85" s="50" t="s">
        <v>45</v>
      </c>
      <c r="Q85" s="50" t="s">
        <v>54</v>
      </c>
      <c r="R85" s="146" t="s">
        <v>2392</v>
      </c>
      <c r="S85" s="146" t="s">
        <v>2393</v>
      </c>
      <c r="T85" s="146" t="s">
        <v>2394</v>
      </c>
      <c r="U85" s="146" t="s">
        <v>1763</v>
      </c>
      <c r="V85" s="146" t="s">
        <v>1607</v>
      </c>
      <c r="W85" s="146" t="s">
        <v>2395</v>
      </c>
      <c r="X85" s="146" t="s">
        <v>1561</v>
      </c>
      <c r="AK85" s="85" t="str">
        <f t="shared" si="23"/>
        <v>DOCUMENTO INTERNACIONAL EXPRESSO - 45012INFINITE 71.501 a 2.000</v>
      </c>
      <c r="AL85" s="50" t="s">
        <v>57</v>
      </c>
      <c r="AM85" s="50" t="s">
        <v>38</v>
      </c>
      <c r="AN85" s="148" t="s">
        <v>2183</v>
      </c>
      <c r="AO85" s="148" t="s">
        <v>2184</v>
      </c>
      <c r="AP85" s="148" t="s">
        <v>1455</v>
      </c>
      <c r="AQ85" s="148" t="s">
        <v>2185</v>
      </c>
      <c r="AR85" s="148" t="s">
        <v>2186</v>
      </c>
      <c r="AS85" s="148" t="s">
        <v>2187</v>
      </c>
      <c r="AT85" s="148" t="s">
        <v>2188</v>
      </c>
      <c r="AV85" s="85" t="str">
        <f t="shared" si="20"/>
        <v>PACKET EXPRESS - 33170DIAMANTE 41.501 a 2.000</v>
      </c>
      <c r="AW85" s="50" t="s">
        <v>45</v>
      </c>
      <c r="AX85" s="51" t="s">
        <v>38</v>
      </c>
      <c r="AY85" s="51" t="s">
        <v>3324</v>
      </c>
      <c r="AZ85" s="51" t="s">
        <v>3325</v>
      </c>
      <c r="BA85" s="51" t="s">
        <v>3326</v>
      </c>
      <c r="BB85" s="51" t="s">
        <v>1495</v>
      </c>
      <c r="BC85" s="51" t="s">
        <v>3327</v>
      </c>
      <c r="BD85" s="51" t="s">
        <v>3328</v>
      </c>
      <c r="BF85" s="85" t="str">
        <f t="shared" si="22"/>
        <v>PACKET STANDARD  - 33162DIAMANTE 41/2 Kg Adicional</v>
      </c>
      <c r="BG85" s="50" t="s">
        <v>45</v>
      </c>
      <c r="BH85" s="50" t="s">
        <v>54</v>
      </c>
      <c r="BI85" s="64" t="s">
        <v>3329</v>
      </c>
      <c r="BJ85" s="64" t="s">
        <v>3330</v>
      </c>
      <c r="BK85" s="64" t="s">
        <v>1723</v>
      </c>
      <c r="BL85" s="64" t="s">
        <v>3103</v>
      </c>
      <c r="BM85" s="64" t="s">
        <v>3331</v>
      </c>
      <c r="BN85" s="64" t="s">
        <v>3332</v>
      </c>
      <c r="BP85" s="85" t="str">
        <f t="shared" si="21"/>
        <v>PACKET NOVAS FAIXAS - 33227DIAMANTE 41501 a   2000</v>
      </c>
      <c r="BQ85" s="50" t="s">
        <v>45</v>
      </c>
      <c r="BR85" s="64" t="s">
        <v>2200</v>
      </c>
      <c r="BS85" s="64" t="s">
        <v>1257</v>
      </c>
      <c r="BT85" s="64" t="s">
        <v>3333</v>
      </c>
      <c r="BU85" s="64" t="s">
        <v>3334</v>
      </c>
      <c r="BV85" s="64" t="s">
        <v>3335</v>
      </c>
      <c r="BW85" s="64" t="s">
        <v>3336</v>
      </c>
      <c r="BX85" s="64" t="s">
        <v>3223</v>
      </c>
    </row>
    <row r="86" spans="1:93" x14ac:dyDescent="0.25">
      <c r="A86" s="121">
        <v>0.15</v>
      </c>
      <c r="B86" s="117" t="s">
        <v>55</v>
      </c>
      <c r="D86" s="85" t="str">
        <f t="shared" si="19"/>
        <v>EXPORTA FÁCIL EXPRESSO - 45110 Peso (g)</v>
      </c>
      <c r="E86" s="43"/>
      <c r="F86" s="43" t="s">
        <v>12</v>
      </c>
      <c r="G86" s="51" t="s">
        <v>13</v>
      </c>
      <c r="H86" s="51" t="s">
        <v>14</v>
      </c>
      <c r="I86" s="51" t="s">
        <v>15</v>
      </c>
      <c r="J86" s="51" t="s">
        <v>16</v>
      </c>
      <c r="K86" s="51" t="s">
        <v>17</v>
      </c>
      <c r="L86" s="51" t="s">
        <v>18</v>
      </c>
      <c r="M86" s="51" t="s">
        <v>19</v>
      </c>
      <c r="O86" s="85" t="str">
        <f>'[1]EXP FÁCIL STANDARD'!$A$1&amp;P86&amp;Q86</f>
        <v>EXPORTA FÁCIL STANDARD - 45128 Peso (g)</v>
      </c>
      <c r="P86" s="43"/>
      <c r="Q86" s="43" t="s">
        <v>12</v>
      </c>
      <c r="R86" s="51" t="s">
        <v>13</v>
      </c>
      <c r="S86" s="51" t="s">
        <v>14</v>
      </c>
      <c r="T86" s="51" t="s">
        <v>15</v>
      </c>
      <c r="U86" s="51" t="s">
        <v>16</v>
      </c>
      <c r="V86" s="51" t="s">
        <v>17</v>
      </c>
      <c r="W86" s="51" t="s">
        <v>18</v>
      </c>
      <c r="X86" s="51" t="s">
        <v>19</v>
      </c>
      <c r="AK86" s="85" t="str">
        <f t="shared" si="23"/>
        <v>DOCUMENTO INTERNACIONAL EXPRESSO - 45012 Peso (g)</v>
      </c>
      <c r="AL86" s="43"/>
      <c r="AM86" s="43" t="s">
        <v>12</v>
      </c>
      <c r="AN86" s="49" t="s">
        <v>13</v>
      </c>
      <c r="AO86" s="49" t="s">
        <v>14</v>
      </c>
      <c r="AP86" s="49" t="s">
        <v>15</v>
      </c>
      <c r="AQ86" s="49" t="s">
        <v>16</v>
      </c>
      <c r="AR86" s="49" t="s">
        <v>17</v>
      </c>
      <c r="AS86" s="49" t="s">
        <v>18</v>
      </c>
      <c r="AT86" s="49" t="s">
        <v>19</v>
      </c>
      <c r="AV86" s="85" t="str">
        <f t="shared" si="20"/>
        <v>PACKET EXPRESS - 33170DIAMANTE 42.001 a 2.500</v>
      </c>
      <c r="AW86" s="50" t="s">
        <v>45</v>
      </c>
      <c r="AX86" s="51" t="s">
        <v>42</v>
      </c>
      <c r="AY86" s="51" t="s">
        <v>2902</v>
      </c>
      <c r="AZ86" s="51" t="s">
        <v>1538</v>
      </c>
      <c r="BA86" s="51" t="s">
        <v>3337</v>
      </c>
      <c r="BB86" s="51" t="s">
        <v>3338</v>
      </c>
      <c r="BC86" s="51" t="s">
        <v>3160</v>
      </c>
      <c r="BD86" s="51" t="s">
        <v>3339</v>
      </c>
      <c r="BF86" s="87" t="s">
        <v>11</v>
      </c>
      <c r="BG86" s="43" t="s">
        <v>1186</v>
      </c>
      <c r="BH86" s="43" t="s">
        <v>12</v>
      </c>
      <c r="BI86" s="49" t="s">
        <v>13</v>
      </c>
      <c r="BJ86" s="49" t="s">
        <v>14</v>
      </c>
      <c r="BK86" s="49" t="s">
        <v>15</v>
      </c>
      <c r="BL86" s="49" t="s">
        <v>16</v>
      </c>
      <c r="BM86" s="49" t="s">
        <v>17</v>
      </c>
      <c r="BN86" s="49" t="s">
        <v>18</v>
      </c>
      <c r="BP86" s="85" t="str">
        <f t="shared" si="21"/>
        <v>PACKET NOVAS FAIXAS - 33227DIAMANTE 42001 a   2500</v>
      </c>
      <c r="BQ86" s="50" t="s">
        <v>45</v>
      </c>
      <c r="BR86" s="64" t="s">
        <v>2238</v>
      </c>
      <c r="BS86" s="64" t="s">
        <v>2836</v>
      </c>
      <c r="BT86" s="64" t="s">
        <v>1598</v>
      </c>
      <c r="BU86" s="64" t="s">
        <v>3340</v>
      </c>
      <c r="BV86" s="64" t="s">
        <v>3341</v>
      </c>
      <c r="BW86" s="64" t="s">
        <v>3342</v>
      </c>
      <c r="BX86" s="64" t="s">
        <v>3343</v>
      </c>
      <c r="CA86" s="92"/>
      <c r="CB86" s="92"/>
      <c r="CC86" s="93"/>
      <c r="CD86" s="93"/>
      <c r="CE86" s="93"/>
      <c r="CF86" s="93"/>
      <c r="CG86" s="93"/>
    </row>
    <row r="87" spans="1:93" x14ac:dyDescent="0.25">
      <c r="A87" s="121">
        <v>0.15</v>
      </c>
      <c r="B87" s="117" t="s">
        <v>56</v>
      </c>
      <c r="D87" s="85" t="str">
        <f t="shared" si="19"/>
        <v>EXPORTA FÁCIL EXPRESSO - 45110INFINITE 10 a 500</v>
      </c>
      <c r="E87" s="50" t="s">
        <v>47</v>
      </c>
      <c r="F87" s="50" t="s">
        <v>22</v>
      </c>
      <c r="G87" s="147" t="s">
        <v>1961</v>
      </c>
      <c r="H87" s="147" t="s">
        <v>1962</v>
      </c>
      <c r="I87" s="147" t="s">
        <v>1963</v>
      </c>
      <c r="J87" s="147" t="s">
        <v>1964</v>
      </c>
      <c r="K87" s="147" t="s">
        <v>1965</v>
      </c>
      <c r="L87" s="147" t="s">
        <v>1966</v>
      </c>
      <c r="M87" s="147" t="s">
        <v>1967</v>
      </c>
      <c r="O87" s="85" t="str">
        <f>'[1]EXP FÁCIL STANDARD'!$A$1&amp;P87&amp;Q87</f>
        <v>EXPORTA FÁCIL STANDARD - 45128INFINITE 10 a 500</v>
      </c>
      <c r="P87" s="50" t="s">
        <v>47</v>
      </c>
      <c r="Q87" s="50" t="s">
        <v>22</v>
      </c>
      <c r="R87" s="146" t="s">
        <v>1968</v>
      </c>
      <c r="S87" s="146" t="s">
        <v>1969</v>
      </c>
      <c r="T87" s="146" t="s">
        <v>1970</v>
      </c>
      <c r="U87" s="146" t="s">
        <v>1971</v>
      </c>
      <c r="V87" s="146" t="s">
        <v>1972</v>
      </c>
      <c r="W87" s="146" t="s">
        <v>1973</v>
      </c>
      <c r="X87" s="146" t="s">
        <v>1974</v>
      </c>
      <c r="AK87" s="85" t="str">
        <f t="shared" si="23"/>
        <v>DOCUMENTO INTERNACIONAL EXPRESSO - 45012INFINITE 80 a 250</v>
      </c>
      <c r="AL87" s="50" t="s">
        <v>58</v>
      </c>
      <c r="AM87" s="50" t="s">
        <v>23</v>
      </c>
      <c r="AN87" s="148" t="s">
        <v>1982</v>
      </c>
      <c r="AO87" s="148" t="s">
        <v>1983</v>
      </c>
      <c r="AP87" s="148" t="s">
        <v>1403</v>
      </c>
      <c r="AQ87" s="148" t="s">
        <v>1984</v>
      </c>
      <c r="AR87" s="148" t="s">
        <v>1985</v>
      </c>
      <c r="AS87" s="148" t="s">
        <v>1986</v>
      </c>
      <c r="AT87" s="148" t="s">
        <v>1987</v>
      </c>
      <c r="AV87" s="85" t="str">
        <f t="shared" si="20"/>
        <v>PACKET EXPRESS - 33170DIAMANTE 42.501 a 3.000</v>
      </c>
      <c r="AW87" s="50" t="s">
        <v>45</v>
      </c>
      <c r="AX87" s="51" t="s">
        <v>44</v>
      </c>
      <c r="AY87" s="51" t="s">
        <v>3344</v>
      </c>
      <c r="AZ87" s="51" t="s">
        <v>3345</v>
      </c>
      <c r="BA87" s="51" t="s">
        <v>3346</v>
      </c>
      <c r="BB87" s="51" t="s">
        <v>3347</v>
      </c>
      <c r="BC87" s="51" t="s">
        <v>2487</v>
      </c>
      <c r="BD87" s="51" t="s">
        <v>1514</v>
      </c>
      <c r="BF87" s="85" t="str">
        <f t="shared" si="22"/>
        <v>PACKET STANDARD  - 33162INFINITE 10 a 500</v>
      </c>
      <c r="BG87" s="50" t="s">
        <v>47</v>
      </c>
      <c r="BH87" s="50" t="s">
        <v>22</v>
      </c>
      <c r="BI87" s="64" t="s">
        <v>3348</v>
      </c>
      <c r="BJ87" s="64" t="s">
        <v>3225</v>
      </c>
      <c r="BK87" s="64" t="s">
        <v>3349</v>
      </c>
      <c r="BL87" s="64" t="s">
        <v>3350</v>
      </c>
      <c r="BM87" s="64" t="s">
        <v>3351</v>
      </c>
      <c r="BN87" s="64" t="s">
        <v>3352</v>
      </c>
      <c r="BP87" s="85" t="str">
        <f t="shared" si="21"/>
        <v>PACKET NOVAS FAIXAS - 33227DIAMANTE 42501 a   3000</v>
      </c>
      <c r="BQ87" s="50" t="s">
        <v>45</v>
      </c>
      <c r="BR87" s="64" t="s">
        <v>2274</v>
      </c>
      <c r="BS87" s="64" t="s">
        <v>2662</v>
      </c>
      <c r="BT87" s="64" t="s">
        <v>3353</v>
      </c>
      <c r="BU87" s="64" t="s">
        <v>3027</v>
      </c>
      <c r="BV87" s="64" t="s">
        <v>3262</v>
      </c>
      <c r="BW87" s="64" t="s">
        <v>3354</v>
      </c>
      <c r="BX87" s="64" t="s">
        <v>3023</v>
      </c>
    </row>
    <row r="88" spans="1:93" x14ac:dyDescent="0.25">
      <c r="A88" s="121">
        <v>0.15</v>
      </c>
      <c r="B88" s="117" t="s">
        <v>57</v>
      </c>
      <c r="D88" s="85" t="str">
        <f t="shared" si="19"/>
        <v>EXPORTA FÁCIL EXPRESSO - 45110INFINITE 1501 a 1000</v>
      </c>
      <c r="E88" s="50" t="s">
        <v>47</v>
      </c>
      <c r="F88" s="50" t="s">
        <v>28</v>
      </c>
      <c r="G88" s="147" t="s">
        <v>2016</v>
      </c>
      <c r="H88" s="147" t="s">
        <v>2017</v>
      </c>
      <c r="I88" s="147" t="s">
        <v>2018</v>
      </c>
      <c r="J88" s="147" t="s">
        <v>2019</v>
      </c>
      <c r="K88" s="147" t="s">
        <v>2020</v>
      </c>
      <c r="L88" s="147" t="s">
        <v>2021</v>
      </c>
      <c r="M88" s="147" t="s">
        <v>2022</v>
      </c>
      <c r="O88" s="85" t="str">
        <f>'[1]EXP FÁCIL STANDARD'!$A$1&amp;P88&amp;Q88</f>
        <v>EXPORTA FÁCIL STANDARD - 45128INFINITE 1501 a 1000</v>
      </c>
      <c r="P88" s="50" t="s">
        <v>47</v>
      </c>
      <c r="Q88" s="50" t="s">
        <v>28</v>
      </c>
      <c r="R88" s="146" t="s">
        <v>2023</v>
      </c>
      <c r="S88" s="146" t="s">
        <v>2024</v>
      </c>
      <c r="T88" s="146" t="s">
        <v>2025</v>
      </c>
      <c r="U88" s="146" t="s">
        <v>2026</v>
      </c>
      <c r="V88" s="146" t="s">
        <v>2027</v>
      </c>
      <c r="W88" s="146" t="s">
        <v>2028</v>
      </c>
      <c r="X88" s="146" t="s">
        <v>2029</v>
      </c>
      <c r="AK88" s="85" t="str">
        <f t="shared" si="23"/>
        <v>DOCUMENTO INTERNACIONAL EXPRESSO - 45012INFINITE 8251 a 500</v>
      </c>
      <c r="AL88" s="50" t="s">
        <v>58</v>
      </c>
      <c r="AM88" s="50" t="s">
        <v>29</v>
      </c>
      <c r="AN88" s="148" t="s">
        <v>2037</v>
      </c>
      <c r="AO88" s="148" t="s">
        <v>2038</v>
      </c>
      <c r="AP88" s="148" t="s">
        <v>2039</v>
      </c>
      <c r="AQ88" s="148" t="s">
        <v>2040</v>
      </c>
      <c r="AR88" s="148" t="s">
        <v>2041</v>
      </c>
      <c r="AS88" s="148" t="s">
        <v>2042</v>
      </c>
      <c r="AT88" s="148" t="s">
        <v>2043</v>
      </c>
      <c r="AV88" s="85" t="str">
        <f t="shared" si="20"/>
        <v>PACKET EXPRESS - 33170DIAMANTE 43.001 a 3.500</v>
      </c>
      <c r="AW88" s="50" t="s">
        <v>45</v>
      </c>
      <c r="AX88" s="51" t="s">
        <v>46</v>
      </c>
      <c r="AY88" s="51" t="s">
        <v>3355</v>
      </c>
      <c r="AZ88" s="51" t="s">
        <v>3356</v>
      </c>
      <c r="BA88" s="51" t="s">
        <v>1464</v>
      </c>
      <c r="BB88" s="51" t="s">
        <v>3357</v>
      </c>
      <c r="BC88" s="51" t="s">
        <v>3358</v>
      </c>
      <c r="BD88" s="51" t="s">
        <v>2683</v>
      </c>
      <c r="BF88" s="85" t="str">
        <f t="shared" si="22"/>
        <v>PACKET STANDARD  - 33162INFINITE 1501 a 1000</v>
      </c>
      <c r="BG88" s="50" t="s">
        <v>47</v>
      </c>
      <c r="BH88" s="50" t="s">
        <v>28</v>
      </c>
      <c r="BI88" s="64" t="s">
        <v>2456</v>
      </c>
      <c r="BJ88" s="64" t="s">
        <v>3359</v>
      </c>
      <c r="BK88" s="64" t="s">
        <v>3360</v>
      </c>
      <c r="BL88" s="64" t="s">
        <v>2459</v>
      </c>
      <c r="BM88" s="64" t="s">
        <v>2460</v>
      </c>
      <c r="BN88" s="64" t="s">
        <v>1529</v>
      </c>
      <c r="BP88" s="85" t="str">
        <f t="shared" si="21"/>
        <v>PACKET NOVAS FAIXAS - 33227DIAMANTE 43001 a  3500</v>
      </c>
      <c r="BQ88" s="50" t="s">
        <v>45</v>
      </c>
      <c r="BR88" s="64" t="s">
        <v>2312</v>
      </c>
      <c r="BS88" s="64" t="s">
        <v>3361</v>
      </c>
      <c r="BT88" s="64" t="s">
        <v>3362</v>
      </c>
      <c r="BU88" s="64" t="s">
        <v>2484</v>
      </c>
      <c r="BV88" s="64" t="s">
        <v>3363</v>
      </c>
      <c r="BW88" s="64" t="s">
        <v>3364</v>
      </c>
      <c r="BX88" s="64" t="s">
        <v>3262</v>
      </c>
    </row>
    <row r="89" spans="1:93" x14ac:dyDescent="0.25">
      <c r="A89" s="121">
        <v>0.15</v>
      </c>
      <c r="B89" s="117" t="s">
        <v>58</v>
      </c>
      <c r="D89" s="85" t="str">
        <f t="shared" si="19"/>
        <v>EXPORTA FÁCIL EXPRESSO - 45110INFINITE 11001 a 1.500</v>
      </c>
      <c r="E89" s="50" t="s">
        <v>47</v>
      </c>
      <c r="F89" s="50" t="s">
        <v>34</v>
      </c>
      <c r="G89" s="147" t="s">
        <v>2071</v>
      </c>
      <c r="H89" s="147" t="s">
        <v>2072</v>
      </c>
      <c r="I89" s="147" t="s">
        <v>2073</v>
      </c>
      <c r="J89" s="147" t="s">
        <v>2074</v>
      </c>
      <c r="K89" s="147" t="s">
        <v>2075</v>
      </c>
      <c r="L89" s="147" t="s">
        <v>2076</v>
      </c>
      <c r="M89" s="147" t="s">
        <v>2077</v>
      </c>
      <c r="O89" s="85" t="str">
        <f>'[1]EXP FÁCIL STANDARD'!$A$1&amp;P89&amp;Q89</f>
        <v>EXPORTA FÁCIL STANDARD - 45128INFINITE 11001 a 1.500</v>
      </c>
      <c r="P89" s="50" t="s">
        <v>47</v>
      </c>
      <c r="Q89" s="50" t="s">
        <v>34</v>
      </c>
      <c r="R89" s="146" t="s">
        <v>2078</v>
      </c>
      <c r="S89" s="146" t="s">
        <v>2079</v>
      </c>
      <c r="T89" s="146" t="s">
        <v>2080</v>
      </c>
      <c r="U89" s="146" t="s">
        <v>2081</v>
      </c>
      <c r="V89" s="146" t="s">
        <v>2082</v>
      </c>
      <c r="W89" s="146" t="s">
        <v>2083</v>
      </c>
      <c r="X89" s="146" t="s">
        <v>2084</v>
      </c>
      <c r="AK89" s="85" t="str">
        <f t="shared" si="23"/>
        <v>DOCUMENTO INTERNACIONAL EXPRESSO - 45012INFINITE 8501 a 1.000</v>
      </c>
      <c r="AL89" s="50" t="s">
        <v>58</v>
      </c>
      <c r="AM89" s="50" t="s">
        <v>35</v>
      </c>
      <c r="AN89" s="148" t="s">
        <v>2091</v>
      </c>
      <c r="AO89" s="148" t="s">
        <v>2092</v>
      </c>
      <c r="AP89" s="148" t="s">
        <v>2093</v>
      </c>
      <c r="AQ89" s="148" t="s">
        <v>2094</v>
      </c>
      <c r="AR89" s="148" t="s">
        <v>2095</v>
      </c>
      <c r="AS89" s="148" t="s">
        <v>2096</v>
      </c>
      <c r="AT89" s="148" t="s">
        <v>2097</v>
      </c>
      <c r="AV89" s="85" t="str">
        <f t="shared" si="20"/>
        <v>PACKET EXPRESS - 33170DIAMANTE 43.501 a 4.000</v>
      </c>
      <c r="AW89" s="50" t="s">
        <v>45</v>
      </c>
      <c r="AX89" s="51" t="s">
        <v>48</v>
      </c>
      <c r="AY89" s="51" t="s">
        <v>3365</v>
      </c>
      <c r="AZ89" s="51" t="s">
        <v>3366</v>
      </c>
      <c r="BA89" s="51" t="s">
        <v>3367</v>
      </c>
      <c r="BB89" s="51" t="s">
        <v>3368</v>
      </c>
      <c r="BC89" s="51" t="s">
        <v>3369</v>
      </c>
      <c r="BD89" s="51" t="s">
        <v>3370</v>
      </c>
      <c r="BF89" s="85" t="str">
        <f t="shared" si="22"/>
        <v>PACKET STANDARD  - 33162INFINITE 11001 a 1.500</v>
      </c>
      <c r="BG89" s="50" t="s">
        <v>47</v>
      </c>
      <c r="BH89" s="50" t="s">
        <v>34</v>
      </c>
      <c r="BI89" s="64" t="s">
        <v>2933</v>
      </c>
      <c r="BJ89" s="64" t="s">
        <v>3371</v>
      </c>
      <c r="BK89" s="64" t="s">
        <v>3372</v>
      </c>
      <c r="BL89" s="64" t="s">
        <v>3373</v>
      </c>
      <c r="BM89" s="64" t="s">
        <v>3374</v>
      </c>
      <c r="BN89" s="64" t="s">
        <v>3375</v>
      </c>
      <c r="BP89" s="85" t="str">
        <f t="shared" si="21"/>
        <v>PACKET NOVAS FAIXAS - 33227DIAMANTE 43501 a   4000</v>
      </c>
      <c r="BQ89" s="50" t="s">
        <v>45</v>
      </c>
      <c r="BR89" s="64" t="s">
        <v>2347</v>
      </c>
      <c r="BS89" s="64" t="s">
        <v>3376</v>
      </c>
      <c r="BT89" s="64" t="s">
        <v>3377</v>
      </c>
      <c r="BU89" s="64" t="s">
        <v>3098</v>
      </c>
      <c r="BV89" s="64" t="s">
        <v>2763</v>
      </c>
      <c r="BW89" s="64" t="s">
        <v>3312</v>
      </c>
      <c r="BX89" s="64" t="s">
        <v>3378</v>
      </c>
    </row>
    <row r="90" spans="1:93" x14ac:dyDescent="0.25">
      <c r="D90" s="85" t="str">
        <f t="shared" si="19"/>
        <v>EXPORTA FÁCIL EXPRESSO - 45110INFINITE 11.501 a 2.000</v>
      </c>
      <c r="E90" s="50" t="s">
        <v>47</v>
      </c>
      <c r="F90" s="50" t="s">
        <v>38</v>
      </c>
      <c r="G90" s="147" t="s">
        <v>2120</v>
      </c>
      <c r="H90" s="147" t="s">
        <v>1321</v>
      </c>
      <c r="I90" s="147" t="s">
        <v>2121</v>
      </c>
      <c r="J90" s="147" t="s">
        <v>2122</v>
      </c>
      <c r="K90" s="147" t="s">
        <v>2123</v>
      </c>
      <c r="L90" s="147" t="s">
        <v>2124</v>
      </c>
      <c r="M90" s="147" t="s">
        <v>2125</v>
      </c>
      <c r="O90" s="85" t="str">
        <f>'[1]EXP FÁCIL STANDARD'!$A$1&amp;P90&amp;Q90</f>
        <v>EXPORTA FÁCIL STANDARD - 45128INFINITE 11.501 a 2.000</v>
      </c>
      <c r="P90" s="50" t="s">
        <v>47</v>
      </c>
      <c r="Q90" s="50" t="s">
        <v>38</v>
      </c>
      <c r="R90" s="146" t="s">
        <v>2126</v>
      </c>
      <c r="S90" s="146" t="s">
        <v>1190</v>
      </c>
      <c r="T90" s="146" t="s">
        <v>2127</v>
      </c>
      <c r="U90" s="146" t="s">
        <v>2128</v>
      </c>
      <c r="V90" s="146" t="s">
        <v>2129</v>
      </c>
      <c r="W90" s="146" t="s">
        <v>2130</v>
      </c>
      <c r="X90" s="146" t="s">
        <v>2131</v>
      </c>
      <c r="AK90" s="85" t="str">
        <f t="shared" si="23"/>
        <v>DOCUMENTO INTERNACIONAL EXPRESSO - 45012INFINITE 81.001 a 1.500</v>
      </c>
      <c r="AL90" s="50" t="s">
        <v>58</v>
      </c>
      <c r="AM90" s="50" t="s">
        <v>39</v>
      </c>
      <c r="AN90" s="148" t="s">
        <v>2139</v>
      </c>
      <c r="AO90" s="148" t="s">
        <v>2140</v>
      </c>
      <c r="AP90" s="148" t="s">
        <v>2141</v>
      </c>
      <c r="AQ90" s="148" t="s">
        <v>2142</v>
      </c>
      <c r="AR90" s="148" t="s">
        <v>2143</v>
      </c>
      <c r="AS90" s="148" t="s">
        <v>2144</v>
      </c>
      <c r="AT90" s="148" t="s">
        <v>2145</v>
      </c>
      <c r="AV90" s="85" t="str">
        <f t="shared" si="20"/>
        <v>PACKET EXPRESS - 33170DIAMANTE 44.001 a 4.500</v>
      </c>
      <c r="AW90" s="50" t="s">
        <v>45</v>
      </c>
      <c r="AX90" s="51" t="s">
        <v>50</v>
      </c>
      <c r="AY90" s="51" t="s">
        <v>3188</v>
      </c>
      <c r="AZ90" s="51" t="s">
        <v>3379</v>
      </c>
      <c r="BA90" s="51" t="s">
        <v>3380</v>
      </c>
      <c r="BB90" s="51" t="s">
        <v>3381</v>
      </c>
      <c r="BC90" s="51" t="s">
        <v>3382</v>
      </c>
      <c r="BD90" s="51" t="s">
        <v>3383</v>
      </c>
      <c r="BF90" s="85" t="str">
        <f t="shared" si="22"/>
        <v>PACKET STANDARD  - 33162INFINITE 11.501 a 2.000</v>
      </c>
      <c r="BG90" s="50" t="s">
        <v>47</v>
      </c>
      <c r="BH90" s="50" t="s">
        <v>38</v>
      </c>
      <c r="BI90" s="64" t="s">
        <v>3384</v>
      </c>
      <c r="BJ90" s="64" t="s">
        <v>1608</v>
      </c>
      <c r="BK90" s="64" t="s">
        <v>3385</v>
      </c>
      <c r="BL90" s="64" t="s">
        <v>2163</v>
      </c>
      <c r="BM90" s="64" t="s">
        <v>3386</v>
      </c>
      <c r="BN90" s="64" t="s">
        <v>2426</v>
      </c>
      <c r="BP90" s="85" t="str">
        <f t="shared" si="21"/>
        <v>PACKET NOVAS FAIXAS - 33227DIAMANTE 44001 a 4500</v>
      </c>
      <c r="BQ90" s="50" t="s">
        <v>45</v>
      </c>
      <c r="BR90" s="64" t="s">
        <v>96</v>
      </c>
      <c r="BS90" s="64" t="s">
        <v>1717</v>
      </c>
      <c r="BT90" s="64" t="s">
        <v>3387</v>
      </c>
      <c r="BU90" s="64" t="s">
        <v>2939</v>
      </c>
      <c r="BV90" s="64" t="s">
        <v>3388</v>
      </c>
      <c r="BW90" s="64" t="s">
        <v>2993</v>
      </c>
      <c r="BX90" s="64" t="s">
        <v>3389</v>
      </c>
    </row>
    <row r="91" spans="1:93" x14ac:dyDescent="0.25">
      <c r="D91" s="85" t="str">
        <f t="shared" si="19"/>
        <v>EXPORTA FÁCIL EXPRESSO - 45110INFINITE 12.001 a 2.500</v>
      </c>
      <c r="E91" s="50" t="s">
        <v>47</v>
      </c>
      <c r="F91" s="50" t="s">
        <v>42</v>
      </c>
      <c r="G91" s="147" t="s">
        <v>2170</v>
      </c>
      <c r="H91" s="147" t="s">
        <v>2171</v>
      </c>
      <c r="I91" s="147" t="s">
        <v>2172</v>
      </c>
      <c r="J91" s="147" t="s">
        <v>2173</v>
      </c>
      <c r="K91" s="147" t="s">
        <v>2174</v>
      </c>
      <c r="L91" s="147" t="s">
        <v>2175</v>
      </c>
      <c r="M91" s="147" t="s">
        <v>2176</v>
      </c>
      <c r="O91" s="85" t="str">
        <f>'[1]EXP FÁCIL STANDARD'!$A$1&amp;P91&amp;Q91</f>
        <v>EXPORTA FÁCIL STANDARD - 45128INFINITE 12.001 a 2.500</v>
      </c>
      <c r="P91" s="50" t="s">
        <v>47</v>
      </c>
      <c r="Q91" s="50" t="s">
        <v>42</v>
      </c>
      <c r="R91" s="146" t="s">
        <v>2177</v>
      </c>
      <c r="S91" s="146" t="s">
        <v>2178</v>
      </c>
      <c r="T91" s="146" t="s">
        <v>2179</v>
      </c>
      <c r="U91" s="146" t="s">
        <v>2180</v>
      </c>
      <c r="V91" s="146" t="s">
        <v>2181</v>
      </c>
      <c r="W91" s="146" t="s">
        <v>1896</v>
      </c>
      <c r="X91" s="146" t="s">
        <v>2182</v>
      </c>
      <c r="AK91" s="85" t="str">
        <f t="shared" si="23"/>
        <v>DOCUMENTO INTERNACIONAL EXPRESSO - 45012INFINITE 81.501 a 2.000</v>
      </c>
      <c r="AL91" s="50" t="s">
        <v>58</v>
      </c>
      <c r="AM91" s="50" t="s">
        <v>38</v>
      </c>
      <c r="AN91" s="148" t="s">
        <v>2183</v>
      </c>
      <c r="AO91" s="148" t="s">
        <v>2184</v>
      </c>
      <c r="AP91" s="148" t="s">
        <v>1455</v>
      </c>
      <c r="AQ91" s="148" t="s">
        <v>2185</v>
      </c>
      <c r="AR91" s="148" t="s">
        <v>2186</v>
      </c>
      <c r="AS91" s="148" t="s">
        <v>2187</v>
      </c>
      <c r="AT91" s="148" t="s">
        <v>2188</v>
      </c>
      <c r="AV91" s="85" t="str">
        <f t="shared" si="20"/>
        <v>PACKET EXPRESS - 33170DIAMANTE 44.501 a 5.000</v>
      </c>
      <c r="AW91" s="50" t="s">
        <v>45</v>
      </c>
      <c r="AX91" s="51" t="s">
        <v>52</v>
      </c>
      <c r="AY91" s="51" t="s">
        <v>3390</v>
      </c>
      <c r="AZ91" s="51" t="s">
        <v>3391</v>
      </c>
      <c r="BA91" s="51" t="s">
        <v>3392</v>
      </c>
      <c r="BB91" s="51" t="s">
        <v>3393</v>
      </c>
      <c r="BC91" s="51" t="s">
        <v>3394</v>
      </c>
      <c r="BD91" s="51" t="s">
        <v>1397</v>
      </c>
      <c r="BF91" s="85" t="str">
        <f t="shared" si="22"/>
        <v>PACKET STANDARD  - 33162INFINITE 12.001 a 2.500</v>
      </c>
      <c r="BG91" s="50" t="s">
        <v>47</v>
      </c>
      <c r="BH91" s="50" t="s">
        <v>42</v>
      </c>
      <c r="BI91" s="64" t="s">
        <v>3395</v>
      </c>
      <c r="BJ91" s="64" t="s">
        <v>3396</v>
      </c>
      <c r="BK91" s="64" t="s">
        <v>3397</v>
      </c>
      <c r="BL91" s="64" t="s">
        <v>3398</v>
      </c>
      <c r="BM91" s="64" t="s">
        <v>3399</v>
      </c>
      <c r="BN91" s="64" t="s">
        <v>3400</v>
      </c>
      <c r="BP91" s="85" t="str">
        <f t="shared" si="21"/>
        <v>PACKET NOVAS FAIXAS - 33227DIAMANTE 44501 a 5000</v>
      </c>
      <c r="BQ91" s="50" t="s">
        <v>45</v>
      </c>
      <c r="BR91" s="64" t="s">
        <v>97</v>
      </c>
      <c r="BS91" s="64" t="s">
        <v>3401</v>
      </c>
      <c r="BT91" s="64" t="s">
        <v>3402</v>
      </c>
      <c r="BU91" s="64" t="s">
        <v>2230</v>
      </c>
      <c r="BV91" s="64" t="s">
        <v>3403</v>
      </c>
      <c r="BW91" s="64" t="s">
        <v>3404</v>
      </c>
      <c r="BX91" s="64" t="s">
        <v>2481</v>
      </c>
    </row>
    <row r="92" spans="1:93" x14ac:dyDescent="0.25">
      <c r="D92" s="85" t="str">
        <f t="shared" si="19"/>
        <v>EXPORTA FÁCIL EXPRESSO - 45110INFINITE 12.501 a 3.000</v>
      </c>
      <c r="E92" s="50" t="s">
        <v>47</v>
      </c>
      <c r="F92" s="50" t="s">
        <v>44</v>
      </c>
      <c r="G92" s="147" t="s">
        <v>2212</v>
      </c>
      <c r="H92" s="147" t="s">
        <v>2213</v>
      </c>
      <c r="I92" s="147" t="s">
        <v>2214</v>
      </c>
      <c r="J92" s="147" t="s">
        <v>2215</v>
      </c>
      <c r="K92" s="147" t="s">
        <v>2216</v>
      </c>
      <c r="L92" s="147" t="s">
        <v>2217</v>
      </c>
      <c r="M92" s="147" t="s">
        <v>2218</v>
      </c>
      <c r="O92" s="85" t="str">
        <f>'[1]EXP FÁCIL STANDARD'!$A$1&amp;P92&amp;Q92</f>
        <v>EXPORTA FÁCIL STANDARD - 45128INFINITE 12.501 a 3.000</v>
      </c>
      <c r="P92" s="50" t="s">
        <v>47</v>
      </c>
      <c r="Q92" s="50" t="s">
        <v>44</v>
      </c>
      <c r="R92" s="146" t="s">
        <v>2219</v>
      </c>
      <c r="S92" s="146" t="s">
        <v>2220</v>
      </c>
      <c r="T92" s="146" t="s">
        <v>2221</v>
      </c>
      <c r="U92" s="146" t="s">
        <v>2222</v>
      </c>
      <c r="V92" s="146" t="s">
        <v>2223</v>
      </c>
      <c r="W92" s="146" t="s">
        <v>2224</v>
      </c>
      <c r="X92" s="146" t="s">
        <v>2225</v>
      </c>
      <c r="AK92" s="85"/>
      <c r="AL92" s="43"/>
      <c r="AM92" s="43"/>
      <c r="AN92" s="49"/>
      <c r="AO92" s="49"/>
      <c r="AP92" s="49"/>
      <c r="AQ92" s="49"/>
      <c r="AR92" s="49"/>
      <c r="AS92" s="49"/>
      <c r="AT92" s="49"/>
      <c r="AV92" s="85" t="str">
        <f t="shared" si="20"/>
        <v>PACKET EXPRESS - 33170DIAMANTE 41/2 Kg Adicional</v>
      </c>
      <c r="AW92" s="50" t="s">
        <v>45</v>
      </c>
      <c r="AX92" s="51" t="s">
        <v>54</v>
      </c>
      <c r="AY92" s="51" t="s">
        <v>3405</v>
      </c>
      <c r="AZ92" s="51" t="s">
        <v>2423</v>
      </c>
      <c r="BA92" s="51" t="s">
        <v>3406</v>
      </c>
      <c r="BB92" s="51" t="s">
        <v>3407</v>
      </c>
      <c r="BC92" s="51" t="s">
        <v>3408</v>
      </c>
      <c r="BD92" s="51" t="s">
        <v>2582</v>
      </c>
      <c r="BF92" s="85" t="str">
        <f t="shared" si="22"/>
        <v>PACKET STANDARD  - 33162INFINITE 12.501 a 3.000</v>
      </c>
      <c r="BG92" s="50" t="s">
        <v>47</v>
      </c>
      <c r="BH92" s="50" t="s">
        <v>44</v>
      </c>
      <c r="BI92" s="64" t="s">
        <v>3409</v>
      </c>
      <c r="BJ92" s="64" t="s">
        <v>3410</v>
      </c>
      <c r="BK92" s="64" t="s">
        <v>3411</v>
      </c>
      <c r="BL92" s="64" t="s">
        <v>3412</v>
      </c>
      <c r="BM92" s="64" t="s">
        <v>3413</v>
      </c>
      <c r="BN92" s="64" t="s">
        <v>3414</v>
      </c>
      <c r="BP92" s="85" t="str">
        <f t="shared" si="21"/>
        <v>PACKET NOVAS FAIXAS - 33227DIAMANTE 41/2 Kg Adicional (A)</v>
      </c>
      <c r="BQ92" s="50" t="s">
        <v>45</v>
      </c>
      <c r="BR92" s="64" t="s">
        <v>2420</v>
      </c>
      <c r="BS92" s="64" t="s">
        <v>3415</v>
      </c>
      <c r="BT92" s="64" t="s">
        <v>3416</v>
      </c>
      <c r="BU92" s="64" t="s">
        <v>1833</v>
      </c>
      <c r="BV92" s="64" t="s">
        <v>3100</v>
      </c>
      <c r="BW92" s="64" t="s">
        <v>3329</v>
      </c>
      <c r="BX92" s="64" t="s">
        <v>3417</v>
      </c>
    </row>
    <row r="93" spans="1:93" x14ac:dyDescent="0.25">
      <c r="D93" s="85" t="str">
        <f t="shared" si="19"/>
        <v>EXPORTA FÁCIL EXPRESSO - 45110INFINITE 13.001 a 3.500</v>
      </c>
      <c r="E93" s="50" t="s">
        <v>47</v>
      </c>
      <c r="F93" s="50" t="s">
        <v>46</v>
      </c>
      <c r="G93" s="147" t="s">
        <v>2248</v>
      </c>
      <c r="H93" s="147" t="s">
        <v>2249</v>
      </c>
      <c r="I93" s="147" t="s">
        <v>2250</v>
      </c>
      <c r="J93" s="147" t="s">
        <v>2251</v>
      </c>
      <c r="K93" s="147" t="s">
        <v>2252</v>
      </c>
      <c r="L93" s="147" t="s">
        <v>2253</v>
      </c>
      <c r="M93" s="147" t="s">
        <v>2254</v>
      </c>
      <c r="O93" s="85" t="str">
        <f>'[1]EXP FÁCIL STANDARD'!$A$1&amp;P93&amp;Q93</f>
        <v>EXPORTA FÁCIL STANDARD - 45128INFINITE 13.001 a 3.500</v>
      </c>
      <c r="P93" s="50" t="s">
        <v>47</v>
      </c>
      <c r="Q93" s="50" t="s">
        <v>46</v>
      </c>
      <c r="R93" s="146" t="s">
        <v>2255</v>
      </c>
      <c r="S93" s="146" t="s">
        <v>2256</v>
      </c>
      <c r="T93" s="146" t="s">
        <v>2257</v>
      </c>
      <c r="U93" s="146" t="s">
        <v>2258</v>
      </c>
      <c r="V93" s="146" t="s">
        <v>2259</v>
      </c>
      <c r="W93" s="146" t="s">
        <v>2260</v>
      </c>
      <c r="X93" s="146" t="s">
        <v>2261</v>
      </c>
      <c r="AV93" s="87" t="s">
        <v>11</v>
      </c>
      <c r="AW93" s="43" t="s">
        <v>1186</v>
      </c>
      <c r="AX93" s="43" t="s">
        <v>12</v>
      </c>
      <c r="AY93" s="49" t="s">
        <v>13</v>
      </c>
      <c r="AZ93" s="49" t="s">
        <v>14</v>
      </c>
      <c r="BA93" s="49" t="s">
        <v>15</v>
      </c>
      <c r="BB93" s="49" t="s">
        <v>16</v>
      </c>
      <c r="BC93" s="49" t="s">
        <v>17</v>
      </c>
      <c r="BD93" s="49" t="s">
        <v>18</v>
      </c>
      <c r="BF93" s="85" t="str">
        <f t="shared" si="22"/>
        <v>PACKET STANDARD  - 33162INFINITE 13.001 a 3.500</v>
      </c>
      <c r="BG93" s="50" t="s">
        <v>47</v>
      </c>
      <c r="BH93" s="50" t="s">
        <v>46</v>
      </c>
      <c r="BI93" s="64" t="s">
        <v>1735</v>
      </c>
      <c r="BJ93" s="64" t="s">
        <v>3418</v>
      </c>
      <c r="BK93" s="64" t="s">
        <v>2495</v>
      </c>
      <c r="BL93" s="64" t="s">
        <v>1909</v>
      </c>
      <c r="BM93" s="64" t="s">
        <v>2870</v>
      </c>
      <c r="BN93" s="64" t="s">
        <v>3419</v>
      </c>
      <c r="BP93" s="87" t="s">
        <v>11</v>
      </c>
      <c r="BQ93" s="43" t="s">
        <v>1186</v>
      </c>
      <c r="BR93" s="43" t="s">
        <v>12</v>
      </c>
      <c r="BS93" s="49" t="s">
        <v>13</v>
      </c>
      <c r="BT93" s="49" t="s">
        <v>14</v>
      </c>
      <c r="BU93" s="49" t="s">
        <v>15</v>
      </c>
      <c r="BV93" s="49" t="s">
        <v>16</v>
      </c>
      <c r="BW93" s="49" t="s">
        <v>17</v>
      </c>
      <c r="BX93" s="49" t="s">
        <v>18</v>
      </c>
    </row>
    <row r="94" spans="1:93" x14ac:dyDescent="0.25">
      <c r="D94" s="85" t="str">
        <f t="shared" si="19"/>
        <v>EXPORTA FÁCIL EXPRESSO - 45110INFINITE 13.501 a 4.000</v>
      </c>
      <c r="E94" s="50" t="s">
        <v>47</v>
      </c>
      <c r="F94" s="50" t="s">
        <v>48</v>
      </c>
      <c r="G94" s="147" t="s">
        <v>2286</v>
      </c>
      <c r="H94" s="147" t="s">
        <v>2287</v>
      </c>
      <c r="I94" s="147" t="s">
        <v>2288</v>
      </c>
      <c r="J94" s="147" t="s">
        <v>2289</v>
      </c>
      <c r="K94" s="147" t="s">
        <v>2290</v>
      </c>
      <c r="L94" s="147" t="s">
        <v>2291</v>
      </c>
      <c r="M94" s="147" t="s">
        <v>2292</v>
      </c>
      <c r="O94" s="85" t="str">
        <f>'[1]EXP FÁCIL STANDARD'!$A$1&amp;P94&amp;Q94</f>
        <v>EXPORTA FÁCIL STANDARD - 45128INFINITE 13.501 a 4.000</v>
      </c>
      <c r="P94" s="50" t="s">
        <v>47</v>
      </c>
      <c r="Q94" s="50" t="s">
        <v>48</v>
      </c>
      <c r="R94" s="146" t="s">
        <v>2293</v>
      </c>
      <c r="S94" s="146" t="s">
        <v>2294</v>
      </c>
      <c r="T94" s="146" t="s">
        <v>2295</v>
      </c>
      <c r="U94" s="146" t="s">
        <v>2296</v>
      </c>
      <c r="V94" s="146" t="s">
        <v>2297</v>
      </c>
      <c r="W94" s="146" t="s">
        <v>2298</v>
      </c>
      <c r="X94" s="146" t="s">
        <v>2299</v>
      </c>
      <c r="AV94" s="85" t="str">
        <f t="shared" si="20"/>
        <v>PACKET EXPRESS - 33170INFINITE 10 a 300</v>
      </c>
      <c r="AW94" s="50" t="s">
        <v>47</v>
      </c>
      <c r="AX94" s="51" t="s">
        <v>24</v>
      </c>
      <c r="AY94" s="51" t="s">
        <v>3420</v>
      </c>
      <c r="AZ94" s="51" t="s">
        <v>3421</v>
      </c>
      <c r="BA94" s="51" t="s">
        <v>3422</v>
      </c>
      <c r="BB94" s="51" t="s">
        <v>3423</v>
      </c>
      <c r="BC94" s="51" t="s">
        <v>3424</v>
      </c>
      <c r="BD94" s="51" t="s">
        <v>3425</v>
      </c>
      <c r="BF94" s="85" t="str">
        <f t="shared" si="22"/>
        <v>PACKET STANDARD  - 33162INFINITE 13.501 a 4.000</v>
      </c>
      <c r="BG94" s="50" t="s">
        <v>47</v>
      </c>
      <c r="BH94" s="50" t="s">
        <v>48</v>
      </c>
      <c r="BI94" s="64" t="s">
        <v>3298</v>
      </c>
      <c r="BJ94" s="64" t="s">
        <v>3426</v>
      </c>
      <c r="BK94" s="64" t="s">
        <v>3427</v>
      </c>
      <c r="BL94" s="64" t="s">
        <v>2868</v>
      </c>
      <c r="BM94" s="64" t="s">
        <v>3428</v>
      </c>
      <c r="BN94" s="64" t="s">
        <v>3429</v>
      </c>
      <c r="BP94" s="85" t="str">
        <f t="shared" si="21"/>
        <v>PACKET NOVAS FAIXAS - 33227INFINITE 1  0 a 200</v>
      </c>
      <c r="BQ94" s="50" t="s">
        <v>47</v>
      </c>
      <c r="BR94" s="64" t="s">
        <v>2000</v>
      </c>
      <c r="BS94" s="64" t="s">
        <v>3430</v>
      </c>
      <c r="BT94" s="64" t="s">
        <v>3431</v>
      </c>
      <c r="BU94" s="64" t="s">
        <v>3432</v>
      </c>
      <c r="BV94" s="64" t="s">
        <v>3433</v>
      </c>
      <c r="BW94" s="64" t="s">
        <v>3434</v>
      </c>
      <c r="BX94" s="64" t="s">
        <v>3435</v>
      </c>
    </row>
    <row r="95" spans="1:93" x14ac:dyDescent="0.25">
      <c r="D95" s="85" t="str">
        <f t="shared" si="19"/>
        <v>EXPORTA FÁCIL EXPRESSO - 45110INFINITE 14.001 a 4.500</v>
      </c>
      <c r="E95" s="50" t="s">
        <v>47</v>
      </c>
      <c r="F95" s="50" t="s">
        <v>50</v>
      </c>
      <c r="G95" s="147" t="s">
        <v>2322</v>
      </c>
      <c r="H95" s="147" t="s">
        <v>2323</v>
      </c>
      <c r="I95" s="147" t="s">
        <v>2324</v>
      </c>
      <c r="J95" s="147" t="s">
        <v>2325</v>
      </c>
      <c r="K95" s="147" t="s">
        <v>2326</v>
      </c>
      <c r="L95" s="147" t="s">
        <v>2327</v>
      </c>
      <c r="M95" s="147" t="s">
        <v>2328</v>
      </c>
      <c r="O95" s="85" t="str">
        <f>'[1]EXP FÁCIL STANDARD'!$A$1&amp;P95&amp;Q95</f>
        <v>EXPORTA FÁCIL STANDARD - 45128INFINITE 14.001 a 4.500</v>
      </c>
      <c r="P95" s="50" t="s">
        <v>47</v>
      </c>
      <c r="Q95" s="50" t="s">
        <v>50</v>
      </c>
      <c r="R95" s="146" t="s">
        <v>2329</v>
      </c>
      <c r="S95" s="146" t="s">
        <v>2330</v>
      </c>
      <c r="T95" s="146" t="s">
        <v>2331</v>
      </c>
      <c r="U95" s="146" t="s">
        <v>2332</v>
      </c>
      <c r="V95" s="146" t="s">
        <v>2333</v>
      </c>
      <c r="W95" s="146" t="s">
        <v>1432</v>
      </c>
      <c r="X95" s="146" t="s">
        <v>2334</v>
      </c>
      <c r="AV95" s="85" t="str">
        <f t="shared" si="20"/>
        <v>PACKET EXPRESS - 33170INFINITE 1301 a 500</v>
      </c>
      <c r="AW95" s="50" t="s">
        <v>47</v>
      </c>
      <c r="AX95" s="51" t="s">
        <v>30</v>
      </c>
      <c r="AY95" s="51" t="s">
        <v>3436</v>
      </c>
      <c r="AZ95" s="51" t="s">
        <v>1571</v>
      </c>
      <c r="BA95" s="51" t="s">
        <v>3437</v>
      </c>
      <c r="BB95" s="51" t="s">
        <v>1996</v>
      </c>
      <c r="BC95" s="51" t="s">
        <v>3438</v>
      </c>
      <c r="BD95" s="51" t="s">
        <v>3439</v>
      </c>
      <c r="BF95" s="85" t="str">
        <f t="shared" si="22"/>
        <v>PACKET STANDARD  - 33162INFINITE 14.001 a 4.500</v>
      </c>
      <c r="BG95" s="50" t="s">
        <v>47</v>
      </c>
      <c r="BH95" s="50" t="s">
        <v>50</v>
      </c>
      <c r="BI95" s="64" t="s">
        <v>3440</v>
      </c>
      <c r="BJ95" s="64" t="s">
        <v>3441</v>
      </c>
      <c r="BK95" s="64" t="s">
        <v>3442</v>
      </c>
      <c r="BL95" s="64" t="s">
        <v>3443</v>
      </c>
      <c r="BM95" s="64" t="s">
        <v>1511</v>
      </c>
      <c r="BN95" s="64" t="s">
        <v>3444</v>
      </c>
      <c r="BP95" s="85" t="str">
        <f t="shared" si="21"/>
        <v>PACKET NOVAS FAIXAS - 33227INFINITE 1201 a   500</v>
      </c>
      <c r="BQ95" s="50" t="s">
        <v>47</v>
      </c>
      <c r="BR95" s="64" t="s">
        <v>2056</v>
      </c>
      <c r="BS95" s="64" t="s">
        <v>3445</v>
      </c>
      <c r="BT95" s="64" t="s">
        <v>3446</v>
      </c>
      <c r="BU95" s="64" t="s">
        <v>3447</v>
      </c>
      <c r="BV95" s="64" t="s">
        <v>3448</v>
      </c>
      <c r="BW95" s="64" t="s">
        <v>3449</v>
      </c>
      <c r="BX95" s="64" t="s">
        <v>3450</v>
      </c>
    </row>
    <row r="96" spans="1:93" x14ac:dyDescent="0.25">
      <c r="D96" s="85" t="str">
        <f t="shared" si="19"/>
        <v>EXPORTA FÁCIL EXPRESSO - 45110INFINITE 14.501 a 5.000</v>
      </c>
      <c r="E96" s="50" t="s">
        <v>47</v>
      </c>
      <c r="F96" s="50" t="s">
        <v>52</v>
      </c>
      <c r="G96" s="147" t="s">
        <v>2354</v>
      </c>
      <c r="H96" s="147" t="s">
        <v>2355</v>
      </c>
      <c r="I96" s="147" t="s">
        <v>2356</v>
      </c>
      <c r="J96" s="147" t="s">
        <v>2357</v>
      </c>
      <c r="K96" s="147" t="s">
        <v>2358</v>
      </c>
      <c r="L96" s="147" t="s">
        <v>2359</v>
      </c>
      <c r="M96" s="147" t="s">
        <v>2360</v>
      </c>
      <c r="O96" s="85" t="str">
        <f>'[1]EXP FÁCIL STANDARD'!$A$1&amp;P96&amp;Q96</f>
        <v>EXPORTA FÁCIL STANDARD - 45128INFINITE 14.501 a 5.000</v>
      </c>
      <c r="P96" s="50" t="s">
        <v>47</v>
      </c>
      <c r="Q96" s="50" t="s">
        <v>52</v>
      </c>
      <c r="R96" s="146" t="s">
        <v>2361</v>
      </c>
      <c r="S96" s="146" t="s">
        <v>2362</v>
      </c>
      <c r="T96" s="146" t="s">
        <v>2363</v>
      </c>
      <c r="U96" s="146" t="s">
        <v>2364</v>
      </c>
      <c r="V96" s="146" t="s">
        <v>2365</v>
      </c>
      <c r="W96" s="146" t="s">
        <v>2366</v>
      </c>
      <c r="X96" s="146" t="s">
        <v>2367</v>
      </c>
      <c r="AV96" s="85" t="str">
        <f t="shared" si="20"/>
        <v>PACKET EXPRESS - 33170INFINITE 1501 a 1000</v>
      </c>
      <c r="AW96" s="50" t="s">
        <v>47</v>
      </c>
      <c r="AX96" s="51" t="s">
        <v>28</v>
      </c>
      <c r="AY96" s="51" t="s">
        <v>2060</v>
      </c>
      <c r="AZ96" s="51" t="s">
        <v>3040</v>
      </c>
      <c r="BA96" s="51" t="s">
        <v>3451</v>
      </c>
      <c r="BB96" s="51" t="s">
        <v>3452</v>
      </c>
      <c r="BC96" s="51" t="s">
        <v>3453</v>
      </c>
      <c r="BD96" s="51" t="s">
        <v>2640</v>
      </c>
      <c r="BF96" s="85" t="str">
        <f t="shared" si="22"/>
        <v>PACKET STANDARD  - 33162INFINITE 14.501 a 5.000</v>
      </c>
      <c r="BG96" s="50" t="s">
        <v>47</v>
      </c>
      <c r="BH96" s="50" t="s">
        <v>52</v>
      </c>
      <c r="BI96" s="64" t="s">
        <v>3454</v>
      </c>
      <c r="BJ96" s="64" t="s">
        <v>3455</v>
      </c>
      <c r="BK96" s="64" t="s">
        <v>3456</v>
      </c>
      <c r="BL96" s="64" t="s">
        <v>3457</v>
      </c>
      <c r="BM96" s="64" t="s">
        <v>3458</v>
      </c>
      <c r="BN96" s="64" t="s">
        <v>1550</v>
      </c>
      <c r="BP96" s="85" t="str">
        <f t="shared" si="21"/>
        <v>PACKET NOVAS FAIXAS - 33227INFINITE 1501 a   1000</v>
      </c>
      <c r="BQ96" s="50" t="s">
        <v>47</v>
      </c>
      <c r="BR96" s="64" t="s">
        <v>2109</v>
      </c>
      <c r="BS96" s="64" t="s">
        <v>3459</v>
      </c>
      <c r="BT96" s="64" t="s">
        <v>3460</v>
      </c>
      <c r="BU96" s="64" t="s">
        <v>3461</v>
      </c>
      <c r="BV96" s="64" t="s">
        <v>1737</v>
      </c>
      <c r="BW96" s="64" t="s">
        <v>1604</v>
      </c>
      <c r="BX96" s="64" t="s">
        <v>3462</v>
      </c>
    </row>
    <row r="97" spans="4:85" x14ac:dyDescent="0.25">
      <c r="D97" s="85" t="str">
        <f t="shared" si="19"/>
        <v>EXPORTA FÁCIL EXPRESSO - 45110INFINITE 11/2 Kg Adicional</v>
      </c>
      <c r="E97" s="50" t="s">
        <v>47</v>
      </c>
      <c r="F97" s="50" t="s">
        <v>54</v>
      </c>
      <c r="G97" s="147" t="s">
        <v>2386</v>
      </c>
      <c r="H97" s="147" t="s">
        <v>2387</v>
      </c>
      <c r="I97" s="147" t="s">
        <v>1607</v>
      </c>
      <c r="J97" s="147" t="s">
        <v>2388</v>
      </c>
      <c r="K97" s="147" t="s">
        <v>2389</v>
      </c>
      <c r="L97" s="147" t="s">
        <v>2390</v>
      </c>
      <c r="M97" s="147" t="s">
        <v>2391</v>
      </c>
      <c r="O97" s="85" t="str">
        <f>'[1]EXP FÁCIL STANDARD'!$A$1&amp;P97&amp;Q97</f>
        <v>EXPORTA FÁCIL STANDARD - 45128INFINITE 11/2 Kg Adicional</v>
      </c>
      <c r="P97" s="50" t="s">
        <v>47</v>
      </c>
      <c r="Q97" s="50" t="s">
        <v>54</v>
      </c>
      <c r="R97" s="146" t="s">
        <v>2392</v>
      </c>
      <c r="S97" s="146" t="s">
        <v>2393</v>
      </c>
      <c r="T97" s="146" t="s">
        <v>2394</v>
      </c>
      <c r="U97" s="146" t="s">
        <v>1763</v>
      </c>
      <c r="V97" s="146" t="s">
        <v>1607</v>
      </c>
      <c r="W97" s="146" t="s">
        <v>2395</v>
      </c>
      <c r="X97" s="146" t="s">
        <v>1561</v>
      </c>
      <c r="AV97" s="85" t="str">
        <f t="shared" si="20"/>
        <v>PACKET EXPRESS - 33170INFINITE 11001 a 1.500</v>
      </c>
      <c r="AW97" s="50" t="s">
        <v>47</v>
      </c>
      <c r="AX97" s="51" t="s">
        <v>34</v>
      </c>
      <c r="AY97" s="51" t="s">
        <v>3463</v>
      </c>
      <c r="AZ97" s="51" t="s">
        <v>2880</v>
      </c>
      <c r="BA97" s="51" t="s">
        <v>1683</v>
      </c>
      <c r="BB97" s="51" t="s">
        <v>1586</v>
      </c>
      <c r="BC97" s="51" t="s">
        <v>3464</v>
      </c>
      <c r="BD97" s="51" t="s">
        <v>3465</v>
      </c>
      <c r="BF97" s="85" t="str">
        <f t="shared" si="22"/>
        <v>PACKET STANDARD  - 33162INFINITE 11/2 Kg Adicional</v>
      </c>
      <c r="BG97" s="50" t="s">
        <v>47</v>
      </c>
      <c r="BH97" s="50" t="s">
        <v>54</v>
      </c>
      <c r="BI97" s="64" t="s">
        <v>3466</v>
      </c>
      <c r="BJ97" s="64" t="s">
        <v>2752</v>
      </c>
      <c r="BK97" s="64" t="s">
        <v>3467</v>
      </c>
      <c r="BL97" s="64" t="s">
        <v>3408</v>
      </c>
      <c r="BM97" s="64" t="s">
        <v>3468</v>
      </c>
      <c r="BN97" s="64" t="s">
        <v>3048</v>
      </c>
      <c r="BP97" s="85" t="str">
        <f t="shared" si="21"/>
        <v>PACKET NOVAS FAIXAS - 33227INFINITE 11001 a   1500</v>
      </c>
      <c r="BQ97" s="50" t="s">
        <v>47</v>
      </c>
      <c r="BR97" s="64" t="s">
        <v>2157</v>
      </c>
      <c r="BS97" s="64" t="s">
        <v>1510</v>
      </c>
      <c r="BT97" s="64" t="s">
        <v>3469</v>
      </c>
      <c r="BU97" s="64" t="s">
        <v>3470</v>
      </c>
      <c r="BV97" s="64" t="s">
        <v>2608</v>
      </c>
      <c r="BW97" s="64" t="s">
        <v>1640</v>
      </c>
      <c r="BX97" s="64" t="s">
        <v>3471</v>
      </c>
    </row>
    <row r="98" spans="4:85" x14ac:dyDescent="0.25">
      <c r="D98" s="85" t="str">
        <f t="shared" si="19"/>
        <v>EXPORTA FÁCIL EXPRESSO - 45110 Peso (g)</v>
      </c>
      <c r="E98" s="43"/>
      <c r="F98" s="43" t="s">
        <v>12</v>
      </c>
      <c r="G98" s="51" t="s">
        <v>13</v>
      </c>
      <c r="H98" s="51" t="s">
        <v>14</v>
      </c>
      <c r="I98" s="51" t="s">
        <v>15</v>
      </c>
      <c r="J98" s="51" t="s">
        <v>16</v>
      </c>
      <c r="K98" s="51" t="s">
        <v>17</v>
      </c>
      <c r="L98" s="51" t="s">
        <v>18</v>
      </c>
      <c r="M98" s="51" t="s">
        <v>19</v>
      </c>
      <c r="O98" s="85" t="str">
        <f>'[1]EXP FÁCIL STANDARD'!$A$1&amp;P98&amp;Q98</f>
        <v>EXPORTA FÁCIL STANDARD - 45128 Peso (g)</v>
      </c>
      <c r="P98" s="43"/>
      <c r="Q98" s="43" t="s">
        <v>12</v>
      </c>
      <c r="R98" s="51" t="s">
        <v>13</v>
      </c>
      <c r="S98" s="51" t="s">
        <v>14</v>
      </c>
      <c r="T98" s="51" t="s">
        <v>15</v>
      </c>
      <c r="U98" s="51" t="s">
        <v>16</v>
      </c>
      <c r="V98" s="51" t="s">
        <v>17</v>
      </c>
      <c r="W98" s="51" t="s">
        <v>18</v>
      </c>
      <c r="X98" s="51" t="s">
        <v>19</v>
      </c>
      <c r="AV98" s="85" t="str">
        <f t="shared" si="20"/>
        <v>PACKET EXPRESS - 33170INFINITE 11.501 a 2.000</v>
      </c>
      <c r="AW98" s="50" t="s">
        <v>47</v>
      </c>
      <c r="AX98" s="51" t="s">
        <v>38</v>
      </c>
      <c r="AY98" s="51" t="s">
        <v>3472</v>
      </c>
      <c r="AZ98" s="51" t="s">
        <v>3473</v>
      </c>
      <c r="BA98" s="51" t="s">
        <v>2512</v>
      </c>
      <c r="BB98" s="51" t="s">
        <v>3474</v>
      </c>
      <c r="BC98" s="51" t="s">
        <v>3475</v>
      </c>
      <c r="BD98" s="51" t="s">
        <v>3476</v>
      </c>
      <c r="BF98" s="87" t="s">
        <v>11</v>
      </c>
      <c r="BG98" s="43" t="s">
        <v>1186</v>
      </c>
      <c r="BH98" s="43" t="s">
        <v>12</v>
      </c>
      <c r="BI98" s="49" t="s">
        <v>13</v>
      </c>
      <c r="BJ98" s="49" t="s">
        <v>14</v>
      </c>
      <c r="BK98" s="49" t="s">
        <v>15</v>
      </c>
      <c r="BL98" s="49" t="s">
        <v>16</v>
      </c>
      <c r="BM98" s="49" t="s">
        <v>17</v>
      </c>
      <c r="BN98" s="49" t="s">
        <v>18</v>
      </c>
      <c r="BP98" s="85" t="str">
        <f t="shared" si="21"/>
        <v>PACKET NOVAS FAIXAS - 33227INFINITE 11501 a   2000</v>
      </c>
      <c r="BQ98" s="50" t="s">
        <v>47</v>
      </c>
      <c r="BR98" s="64" t="s">
        <v>2200</v>
      </c>
      <c r="BS98" s="64" t="s">
        <v>3477</v>
      </c>
      <c r="BT98" s="64" t="s">
        <v>3478</v>
      </c>
      <c r="BU98" s="64" t="s">
        <v>2799</v>
      </c>
      <c r="BV98" s="64" t="s">
        <v>3479</v>
      </c>
      <c r="BW98" s="64" t="s">
        <v>3480</v>
      </c>
      <c r="BX98" s="64" t="s">
        <v>3359</v>
      </c>
      <c r="CA98" s="92"/>
      <c r="CB98" s="92"/>
      <c r="CC98" s="93"/>
      <c r="CD98" s="93"/>
      <c r="CE98" s="93"/>
      <c r="CF98" s="93"/>
      <c r="CG98" s="93"/>
    </row>
    <row r="99" spans="4:85" x14ac:dyDescent="0.25">
      <c r="D99" s="85" t="str">
        <f t="shared" si="19"/>
        <v>EXPORTA FÁCIL EXPRESSO - 45110INFINITE 20 a 500</v>
      </c>
      <c r="E99" s="50" t="s">
        <v>49</v>
      </c>
      <c r="F99" s="50" t="s">
        <v>22</v>
      </c>
      <c r="G99" s="147" t="s">
        <v>1961</v>
      </c>
      <c r="H99" s="147" t="s">
        <v>1962</v>
      </c>
      <c r="I99" s="147" t="s">
        <v>1963</v>
      </c>
      <c r="J99" s="147" t="s">
        <v>1964</v>
      </c>
      <c r="K99" s="147" t="s">
        <v>1965</v>
      </c>
      <c r="L99" s="147" t="s">
        <v>1966</v>
      </c>
      <c r="M99" s="147" t="s">
        <v>1967</v>
      </c>
      <c r="O99" s="85" t="str">
        <f>'[1]EXP FÁCIL STANDARD'!$A$1&amp;P99&amp;Q99</f>
        <v>EXPORTA FÁCIL STANDARD - 45128INFINITE 20 a 500</v>
      </c>
      <c r="P99" s="50" t="s">
        <v>49</v>
      </c>
      <c r="Q99" s="50" t="s">
        <v>22</v>
      </c>
      <c r="R99" s="146" t="s">
        <v>1968</v>
      </c>
      <c r="S99" s="146" t="s">
        <v>1969</v>
      </c>
      <c r="T99" s="146" t="s">
        <v>1970</v>
      </c>
      <c r="U99" s="146" t="s">
        <v>1971</v>
      </c>
      <c r="V99" s="146" t="s">
        <v>1972</v>
      </c>
      <c r="W99" s="146" t="s">
        <v>1973</v>
      </c>
      <c r="X99" s="146" t="s">
        <v>1974</v>
      </c>
      <c r="AV99" s="85" t="str">
        <f t="shared" si="20"/>
        <v>PACKET EXPRESS - 33170INFINITE 12.001 a 2.500</v>
      </c>
      <c r="AW99" s="50" t="s">
        <v>47</v>
      </c>
      <c r="AX99" s="51" t="s">
        <v>42</v>
      </c>
      <c r="AY99" s="51" t="s">
        <v>3481</v>
      </c>
      <c r="AZ99" s="51" t="s">
        <v>2684</v>
      </c>
      <c r="BA99" s="51" t="s">
        <v>3482</v>
      </c>
      <c r="BB99" s="51" t="s">
        <v>3483</v>
      </c>
      <c r="BC99" s="51" t="s">
        <v>1652</v>
      </c>
      <c r="BD99" s="51" t="s">
        <v>3484</v>
      </c>
      <c r="BF99" s="85" t="str">
        <f t="shared" si="22"/>
        <v>PACKET STANDARD  - 33162INFINITE 20 a 500</v>
      </c>
      <c r="BG99" s="50" t="s">
        <v>49</v>
      </c>
      <c r="BH99" s="50" t="s">
        <v>22</v>
      </c>
      <c r="BI99" s="64" t="s">
        <v>3485</v>
      </c>
      <c r="BJ99" s="64" t="s">
        <v>3486</v>
      </c>
      <c r="BK99" s="64" t="s">
        <v>3487</v>
      </c>
      <c r="BL99" s="64" t="s">
        <v>3488</v>
      </c>
      <c r="BM99" s="64" t="s">
        <v>3489</v>
      </c>
      <c r="BN99" s="64" t="s">
        <v>3490</v>
      </c>
      <c r="BP99" s="85" t="str">
        <f t="shared" si="21"/>
        <v>PACKET NOVAS FAIXAS - 33227INFINITE 12001 a   2500</v>
      </c>
      <c r="BQ99" s="50" t="s">
        <v>47</v>
      </c>
      <c r="BR99" s="64" t="s">
        <v>2238</v>
      </c>
      <c r="BS99" s="64" t="s">
        <v>2440</v>
      </c>
      <c r="BT99" s="64" t="s">
        <v>1634</v>
      </c>
      <c r="BU99" s="64" t="s">
        <v>3491</v>
      </c>
      <c r="BV99" s="64" t="s">
        <v>3492</v>
      </c>
      <c r="BW99" s="64" t="s">
        <v>2986</v>
      </c>
      <c r="BX99" s="64" t="s">
        <v>3493</v>
      </c>
    </row>
    <row r="100" spans="4:85" x14ac:dyDescent="0.25">
      <c r="D100" s="85" t="str">
        <f t="shared" si="19"/>
        <v>EXPORTA FÁCIL EXPRESSO - 45110INFINITE 2501 a 1000</v>
      </c>
      <c r="E100" s="50" t="s">
        <v>49</v>
      </c>
      <c r="F100" s="50" t="s">
        <v>28</v>
      </c>
      <c r="G100" s="147" t="s">
        <v>2016</v>
      </c>
      <c r="H100" s="147" t="s">
        <v>2017</v>
      </c>
      <c r="I100" s="147" t="s">
        <v>2018</v>
      </c>
      <c r="J100" s="147" t="s">
        <v>2019</v>
      </c>
      <c r="K100" s="147" t="s">
        <v>2020</v>
      </c>
      <c r="L100" s="147" t="s">
        <v>2021</v>
      </c>
      <c r="M100" s="147" t="s">
        <v>2022</v>
      </c>
      <c r="O100" s="85" t="str">
        <f>'[1]EXP FÁCIL STANDARD'!$A$1&amp;P100&amp;Q100</f>
        <v>EXPORTA FÁCIL STANDARD - 45128INFINITE 2501 a 1000</v>
      </c>
      <c r="P100" s="50" t="s">
        <v>49</v>
      </c>
      <c r="Q100" s="50" t="s">
        <v>28</v>
      </c>
      <c r="R100" s="146" t="s">
        <v>2023</v>
      </c>
      <c r="S100" s="146" t="s">
        <v>2024</v>
      </c>
      <c r="T100" s="146" t="s">
        <v>2025</v>
      </c>
      <c r="U100" s="146" t="s">
        <v>2026</v>
      </c>
      <c r="V100" s="146" t="s">
        <v>2027</v>
      </c>
      <c r="W100" s="146" t="s">
        <v>2028</v>
      </c>
      <c r="X100" s="146" t="s">
        <v>2029</v>
      </c>
      <c r="AV100" s="85" t="str">
        <f t="shared" si="20"/>
        <v>PACKET EXPRESS - 33170INFINITE 12.501 a 3.000</v>
      </c>
      <c r="AW100" s="50" t="s">
        <v>47</v>
      </c>
      <c r="AX100" s="51" t="s">
        <v>44</v>
      </c>
      <c r="AY100" s="51" t="s">
        <v>3494</v>
      </c>
      <c r="AZ100" s="51" t="s">
        <v>3495</v>
      </c>
      <c r="BA100" s="51" t="s">
        <v>3496</v>
      </c>
      <c r="BB100" s="51" t="s">
        <v>3497</v>
      </c>
      <c r="BC100" s="51" t="s">
        <v>3498</v>
      </c>
      <c r="BD100" s="51" t="s">
        <v>2506</v>
      </c>
      <c r="BF100" s="85" t="str">
        <f t="shared" si="22"/>
        <v>PACKET STANDARD  - 33162INFINITE 2501 a 1000</v>
      </c>
      <c r="BG100" s="50" t="s">
        <v>49</v>
      </c>
      <c r="BH100" s="50" t="s">
        <v>28</v>
      </c>
      <c r="BI100" s="64" t="s">
        <v>3499</v>
      </c>
      <c r="BJ100" s="64" t="s">
        <v>3500</v>
      </c>
      <c r="BK100" s="64" t="s">
        <v>3171</v>
      </c>
      <c r="BL100" s="64" t="s">
        <v>3501</v>
      </c>
      <c r="BM100" s="64" t="s">
        <v>3502</v>
      </c>
      <c r="BN100" s="64" t="s">
        <v>3503</v>
      </c>
      <c r="BP100" s="85" t="str">
        <f t="shared" si="21"/>
        <v>PACKET NOVAS FAIXAS - 33227INFINITE 12501 a   3000</v>
      </c>
      <c r="BQ100" s="50" t="s">
        <v>47</v>
      </c>
      <c r="BR100" s="64" t="s">
        <v>2274</v>
      </c>
      <c r="BS100" s="64" t="s">
        <v>3342</v>
      </c>
      <c r="BT100" s="64" t="s">
        <v>3504</v>
      </c>
      <c r="BU100" s="64" t="s">
        <v>3505</v>
      </c>
      <c r="BV100" s="64" t="s">
        <v>3397</v>
      </c>
      <c r="BW100" s="64" t="s">
        <v>2972</v>
      </c>
      <c r="BX100" s="64" t="s">
        <v>3506</v>
      </c>
    </row>
    <row r="101" spans="4:85" x14ac:dyDescent="0.25">
      <c r="D101" s="85" t="str">
        <f t="shared" si="19"/>
        <v>EXPORTA FÁCIL EXPRESSO - 45110INFINITE 21001 a 1.500</v>
      </c>
      <c r="E101" s="50" t="s">
        <v>49</v>
      </c>
      <c r="F101" s="50" t="s">
        <v>34</v>
      </c>
      <c r="G101" s="147" t="s">
        <v>2071</v>
      </c>
      <c r="H101" s="147" t="s">
        <v>2072</v>
      </c>
      <c r="I101" s="147" t="s">
        <v>2073</v>
      </c>
      <c r="J101" s="147" t="s">
        <v>2074</v>
      </c>
      <c r="K101" s="147" t="s">
        <v>2075</v>
      </c>
      <c r="L101" s="147" t="s">
        <v>2076</v>
      </c>
      <c r="M101" s="147" t="s">
        <v>2077</v>
      </c>
      <c r="O101" s="85" t="str">
        <f>'[1]EXP FÁCIL STANDARD'!$A$1&amp;P101&amp;Q101</f>
        <v>EXPORTA FÁCIL STANDARD - 45128INFINITE 21001 a 1.500</v>
      </c>
      <c r="P101" s="50" t="s">
        <v>49</v>
      </c>
      <c r="Q101" s="50" t="s">
        <v>34</v>
      </c>
      <c r="R101" s="146" t="s">
        <v>2078</v>
      </c>
      <c r="S101" s="146" t="s">
        <v>2079</v>
      </c>
      <c r="T101" s="146" t="s">
        <v>2080</v>
      </c>
      <c r="U101" s="146" t="s">
        <v>2081</v>
      </c>
      <c r="V101" s="146" t="s">
        <v>2082</v>
      </c>
      <c r="W101" s="146" t="s">
        <v>2083</v>
      </c>
      <c r="X101" s="146" t="s">
        <v>2084</v>
      </c>
      <c r="AV101" s="85" t="str">
        <f t="shared" si="20"/>
        <v>PACKET EXPRESS - 33170INFINITE 13.001 a 3.500</v>
      </c>
      <c r="AW101" s="50" t="s">
        <v>47</v>
      </c>
      <c r="AX101" s="51" t="s">
        <v>46</v>
      </c>
      <c r="AY101" s="51" t="s">
        <v>1793</v>
      </c>
      <c r="AZ101" s="51" t="s">
        <v>3507</v>
      </c>
      <c r="BA101" s="51" t="s">
        <v>3508</v>
      </c>
      <c r="BB101" s="51" t="s">
        <v>3509</v>
      </c>
      <c r="BC101" s="51" t="s">
        <v>3059</v>
      </c>
      <c r="BD101" s="51" t="s">
        <v>2306</v>
      </c>
      <c r="BF101" s="85" t="str">
        <f t="shared" si="22"/>
        <v>PACKET STANDARD  - 33162INFINITE 21001 a 1.500</v>
      </c>
      <c r="BG101" s="50" t="s">
        <v>49</v>
      </c>
      <c r="BH101" s="50" t="s">
        <v>34</v>
      </c>
      <c r="BI101" s="64" t="s">
        <v>3510</v>
      </c>
      <c r="BJ101" s="64" t="s">
        <v>3511</v>
      </c>
      <c r="BK101" s="64" t="s">
        <v>2680</v>
      </c>
      <c r="BL101" s="64" t="s">
        <v>3512</v>
      </c>
      <c r="BM101" s="64" t="s">
        <v>3513</v>
      </c>
      <c r="BN101" s="64" t="s">
        <v>3514</v>
      </c>
      <c r="BP101" s="85" t="str">
        <f t="shared" si="21"/>
        <v>PACKET NOVAS FAIXAS - 33227INFINITE 13001 a  3500</v>
      </c>
      <c r="BQ101" s="50" t="s">
        <v>47</v>
      </c>
      <c r="BR101" s="64" t="s">
        <v>2312</v>
      </c>
      <c r="BS101" s="64" t="s">
        <v>3515</v>
      </c>
      <c r="BT101" s="64" t="s">
        <v>3516</v>
      </c>
      <c r="BU101" s="64" t="s">
        <v>3517</v>
      </c>
      <c r="BV101" s="64" t="s">
        <v>3518</v>
      </c>
      <c r="BW101" s="64" t="s">
        <v>3519</v>
      </c>
      <c r="BX101" s="64" t="s">
        <v>3397</v>
      </c>
    </row>
    <row r="102" spans="4:85" x14ac:dyDescent="0.25">
      <c r="D102" s="85" t="str">
        <f t="shared" si="19"/>
        <v>EXPORTA FÁCIL EXPRESSO - 45110INFINITE 21.501 a 2.000</v>
      </c>
      <c r="E102" s="50" t="s">
        <v>49</v>
      </c>
      <c r="F102" s="50" t="s">
        <v>38</v>
      </c>
      <c r="G102" s="147" t="s">
        <v>2120</v>
      </c>
      <c r="H102" s="147" t="s">
        <v>1321</v>
      </c>
      <c r="I102" s="147" t="s">
        <v>2121</v>
      </c>
      <c r="J102" s="147" t="s">
        <v>2122</v>
      </c>
      <c r="K102" s="147" t="s">
        <v>2123</v>
      </c>
      <c r="L102" s="147" t="s">
        <v>2124</v>
      </c>
      <c r="M102" s="147" t="s">
        <v>2125</v>
      </c>
      <c r="O102" s="85" t="str">
        <f>'[1]EXP FÁCIL STANDARD'!$A$1&amp;P102&amp;Q102</f>
        <v>EXPORTA FÁCIL STANDARD - 45128INFINITE 21.501 a 2.000</v>
      </c>
      <c r="P102" s="50" t="s">
        <v>49</v>
      </c>
      <c r="Q102" s="50" t="s">
        <v>38</v>
      </c>
      <c r="R102" s="146" t="s">
        <v>2126</v>
      </c>
      <c r="S102" s="146" t="s">
        <v>1190</v>
      </c>
      <c r="T102" s="146" t="s">
        <v>2127</v>
      </c>
      <c r="U102" s="146" t="s">
        <v>2128</v>
      </c>
      <c r="V102" s="146" t="s">
        <v>2129</v>
      </c>
      <c r="W102" s="146" t="s">
        <v>2130</v>
      </c>
      <c r="X102" s="146" t="s">
        <v>2131</v>
      </c>
      <c r="AV102" s="85" t="str">
        <f t="shared" si="20"/>
        <v>PACKET EXPRESS - 33170INFINITE 13.501 a 4.000</v>
      </c>
      <c r="AW102" s="50" t="s">
        <v>47</v>
      </c>
      <c r="AX102" s="51" t="s">
        <v>48</v>
      </c>
      <c r="AY102" s="51" t="s">
        <v>3520</v>
      </c>
      <c r="AZ102" s="51" t="s">
        <v>3521</v>
      </c>
      <c r="BA102" s="51" t="s">
        <v>3522</v>
      </c>
      <c r="BB102" s="51" t="s">
        <v>3523</v>
      </c>
      <c r="BC102" s="51" t="s">
        <v>3524</v>
      </c>
      <c r="BD102" s="51" t="s">
        <v>3525</v>
      </c>
      <c r="BF102" s="85" t="str">
        <f t="shared" si="22"/>
        <v>PACKET STANDARD  - 33162INFINITE 21.501 a 2.000</v>
      </c>
      <c r="BG102" s="50" t="s">
        <v>49</v>
      </c>
      <c r="BH102" s="50" t="s">
        <v>38</v>
      </c>
      <c r="BI102" s="64" t="s">
        <v>3526</v>
      </c>
      <c r="BJ102" s="64" t="s">
        <v>3527</v>
      </c>
      <c r="BK102" s="64" t="s">
        <v>3268</v>
      </c>
      <c r="BL102" s="64" t="s">
        <v>3528</v>
      </c>
      <c r="BM102" s="64" t="s">
        <v>3082</v>
      </c>
      <c r="BN102" s="64" t="s">
        <v>3529</v>
      </c>
      <c r="BP102" s="85" t="str">
        <f t="shared" si="21"/>
        <v>PACKET NOVAS FAIXAS - 33227INFINITE 13501 a   4000</v>
      </c>
      <c r="BQ102" s="50" t="s">
        <v>47</v>
      </c>
      <c r="BR102" s="64" t="s">
        <v>2347</v>
      </c>
      <c r="BS102" s="64" t="s">
        <v>3530</v>
      </c>
      <c r="BT102" s="64" t="s">
        <v>3531</v>
      </c>
      <c r="BU102" s="64" t="s">
        <v>1820</v>
      </c>
      <c r="BV102" s="64" t="s">
        <v>2921</v>
      </c>
      <c r="BW102" s="64" t="s">
        <v>3532</v>
      </c>
      <c r="BX102" s="64" t="s">
        <v>3533</v>
      </c>
    </row>
    <row r="103" spans="4:85" x14ac:dyDescent="0.25">
      <c r="D103" s="85" t="str">
        <f t="shared" si="19"/>
        <v>EXPORTA FÁCIL EXPRESSO - 45110INFINITE 22.001 a 2.500</v>
      </c>
      <c r="E103" s="50" t="s">
        <v>49</v>
      </c>
      <c r="F103" s="50" t="s">
        <v>42</v>
      </c>
      <c r="G103" s="147" t="s">
        <v>2170</v>
      </c>
      <c r="H103" s="147" t="s">
        <v>2171</v>
      </c>
      <c r="I103" s="147" t="s">
        <v>2172</v>
      </c>
      <c r="J103" s="147" t="s">
        <v>2173</v>
      </c>
      <c r="K103" s="147" t="s">
        <v>2174</v>
      </c>
      <c r="L103" s="147" t="s">
        <v>2175</v>
      </c>
      <c r="M103" s="147" t="s">
        <v>2176</v>
      </c>
      <c r="O103" s="85" t="str">
        <f>'[1]EXP FÁCIL STANDARD'!$A$1&amp;P103&amp;Q103</f>
        <v>EXPORTA FÁCIL STANDARD - 45128INFINITE 22.001 a 2.500</v>
      </c>
      <c r="P103" s="50" t="s">
        <v>49</v>
      </c>
      <c r="Q103" s="50" t="s">
        <v>42</v>
      </c>
      <c r="R103" s="146" t="s">
        <v>2177</v>
      </c>
      <c r="S103" s="146" t="s">
        <v>2178</v>
      </c>
      <c r="T103" s="146" t="s">
        <v>2179</v>
      </c>
      <c r="U103" s="146" t="s">
        <v>2180</v>
      </c>
      <c r="V103" s="146" t="s">
        <v>2181</v>
      </c>
      <c r="W103" s="146" t="s">
        <v>1896</v>
      </c>
      <c r="X103" s="146" t="s">
        <v>2182</v>
      </c>
      <c r="AV103" s="85" t="str">
        <f t="shared" si="20"/>
        <v>PACKET EXPRESS - 33170INFINITE 14.001 a 4.500</v>
      </c>
      <c r="AW103" s="50" t="s">
        <v>47</v>
      </c>
      <c r="AX103" s="51" t="s">
        <v>50</v>
      </c>
      <c r="AY103" s="51" t="s">
        <v>1499</v>
      </c>
      <c r="AZ103" s="51" t="s">
        <v>3534</v>
      </c>
      <c r="BA103" s="51" t="s">
        <v>3535</v>
      </c>
      <c r="BB103" s="51" t="s">
        <v>3536</v>
      </c>
      <c r="BC103" s="51" t="s">
        <v>3537</v>
      </c>
      <c r="BD103" s="51" t="s">
        <v>3086</v>
      </c>
      <c r="BF103" s="85" t="str">
        <f t="shared" si="22"/>
        <v>PACKET STANDARD  - 33162INFINITE 22.001 a 2.500</v>
      </c>
      <c r="BG103" s="50" t="s">
        <v>49</v>
      </c>
      <c r="BH103" s="50" t="s">
        <v>42</v>
      </c>
      <c r="BI103" s="64" t="s">
        <v>2158</v>
      </c>
      <c r="BJ103" s="64" t="s">
        <v>2159</v>
      </c>
      <c r="BK103" s="64" t="s">
        <v>2883</v>
      </c>
      <c r="BL103" s="64" t="s">
        <v>2161</v>
      </c>
      <c r="BM103" s="64" t="s">
        <v>2162</v>
      </c>
      <c r="BN103" s="64" t="s">
        <v>2163</v>
      </c>
      <c r="BP103" s="85" t="str">
        <f t="shared" si="21"/>
        <v>PACKET NOVAS FAIXAS - 33227INFINITE 14001 a 4500</v>
      </c>
      <c r="BQ103" s="50" t="s">
        <v>47</v>
      </c>
      <c r="BR103" s="64" t="s">
        <v>96</v>
      </c>
      <c r="BS103" s="64" t="s">
        <v>3538</v>
      </c>
      <c r="BT103" s="64" t="s">
        <v>3318</v>
      </c>
      <c r="BU103" s="64" t="s">
        <v>2516</v>
      </c>
      <c r="BV103" s="64" t="s">
        <v>3539</v>
      </c>
      <c r="BW103" s="64" t="s">
        <v>1227</v>
      </c>
      <c r="BX103" s="64" t="s">
        <v>3540</v>
      </c>
    </row>
    <row r="104" spans="4:85" x14ac:dyDescent="0.25">
      <c r="D104" s="85" t="str">
        <f t="shared" si="19"/>
        <v>EXPORTA FÁCIL EXPRESSO - 45110INFINITE 22.501 a 3.000</v>
      </c>
      <c r="E104" s="50" t="s">
        <v>49</v>
      </c>
      <c r="F104" s="50" t="s">
        <v>44</v>
      </c>
      <c r="G104" s="147" t="s">
        <v>2212</v>
      </c>
      <c r="H104" s="147" t="s">
        <v>2213</v>
      </c>
      <c r="I104" s="147" t="s">
        <v>2214</v>
      </c>
      <c r="J104" s="147" t="s">
        <v>2215</v>
      </c>
      <c r="K104" s="147" t="s">
        <v>2216</v>
      </c>
      <c r="L104" s="147" t="s">
        <v>2217</v>
      </c>
      <c r="M104" s="147" t="s">
        <v>2218</v>
      </c>
      <c r="O104" s="85" t="str">
        <f>'[1]EXP FÁCIL STANDARD'!$A$1&amp;P104&amp;Q104</f>
        <v>EXPORTA FÁCIL STANDARD - 45128INFINITE 22.501 a 3.000</v>
      </c>
      <c r="P104" s="50" t="s">
        <v>49</v>
      </c>
      <c r="Q104" s="50" t="s">
        <v>44</v>
      </c>
      <c r="R104" s="146" t="s">
        <v>2219</v>
      </c>
      <c r="S104" s="146" t="s">
        <v>2220</v>
      </c>
      <c r="T104" s="146" t="s">
        <v>2221</v>
      </c>
      <c r="U104" s="146" t="s">
        <v>2222</v>
      </c>
      <c r="V104" s="146" t="s">
        <v>2223</v>
      </c>
      <c r="W104" s="146" t="s">
        <v>2224</v>
      </c>
      <c r="X104" s="146" t="s">
        <v>2225</v>
      </c>
      <c r="AV104" s="85" t="str">
        <f t="shared" si="20"/>
        <v>PACKET EXPRESS - 33170INFINITE 14.501 a 5.000</v>
      </c>
      <c r="AW104" s="50" t="s">
        <v>47</v>
      </c>
      <c r="AX104" s="51" t="s">
        <v>52</v>
      </c>
      <c r="AY104" s="51" t="s">
        <v>2599</v>
      </c>
      <c r="AZ104" s="51" t="s">
        <v>3541</v>
      </c>
      <c r="BA104" s="51" t="s">
        <v>3542</v>
      </c>
      <c r="BB104" s="51" t="s">
        <v>3543</v>
      </c>
      <c r="BC104" s="51" t="s">
        <v>3544</v>
      </c>
      <c r="BD104" s="51" t="s">
        <v>3545</v>
      </c>
      <c r="BF104" s="85" t="str">
        <f t="shared" si="22"/>
        <v>PACKET STANDARD  - 33162INFINITE 22.501 a 3.000</v>
      </c>
      <c r="BG104" s="50" t="s">
        <v>49</v>
      </c>
      <c r="BH104" s="50" t="s">
        <v>44</v>
      </c>
      <c r="BI104" s="64" t="s">
        <v>3546</v>
      </c>
      <c r="BJ104" s="64" t="s">
        <v>3547</v>
      </c>
      <c r="BK104" s="64" t="s">
        <v>2729</v>
      </c>
      <c r="BL104" s="64" t="s">
        <v>3548</v>
      </c>
      <c r="BM104" s="64" t="s">
        <v>3549</v>
      </c>
      <c r="BN104" s="64" t="s">
        <v>1953</v>
      </c>
      <c r="BP104" s="85" t="str">
        <f t="shared" si="21"/>
        <v>PACKET NOVAS FAIXAS - 33227INFINITE 14501 a 5000</v>
      </c>
      <c r="BQ104" s="50" t="s">
        <v>47</v>
      </c>
      <c r="BR104" s="64" t="s">
        <v>97</v>
      </c>
      <c r="BS104" s="64" t="s">
        <v>2047</v>
      </c>
      <c r="BT104" s="64" t="s">
        <v>3550</v>
      </c>
      <c r="BU104" s="64" t="s">
        <v>3551</v>
      </c>
      <c r="BV104" s="64" t="s">
        <v>3237</v>
      </c>
      <c r="BW104" s="64" t="s">
        <v>3552</v>
      </c>
      <c r="BX104" s="64" t="s">
        <v>3553</v>
      </c>
    </row>
    <row r="105" spans="4:85" x14ac:dyDescent="0.25">
      <c r="D105" s="85" t="str">
        <f t="shared" si="19"/>
        <v>EXPORTA FÁCIL EXPRESSO - 45110INFINITE 23.001 a 3.500</v>
      </c>
      <c r="E105" s="50" t="s">
        <v>49</v>
      </c>
      <c r="F105" s="50" t="s">
        <v>46</v>
      </c>
      <c r="G105" s="147" t="s">
        <v>2248</v>
      </c>
      <c r="H105" s="147" t="s">
        <v>2249</v>
      </c>
      <c r="I105" s="147" t="s">
        <v>2250</v>
      </c>
      <c r="J105" s="147" t="s">
        <v>2251</v>
      </c>
      <c r="K105" s="147" t="s">
        <v>2252</v>
      </c>
      <c r="L105" s="147" t="s">
        <v>2253</v>
      </c>
      <c r="M105" s="147" t="s">
        <v>2254</v>
      </c>
      <c r="O105" s="85" t="str">
        <f>'[1]EXP FÁCIL STANDARD'!$A$1&amp;P105&amp;Q105</f>
        <v>EXPORTA FÁCIL STANDARD - 45128INFINITE 23.001 a 3.500</v>
      </c>
      <c r="P105" s="50" t="s">
        <v>49</v>
      </c>
      <c r="Q105" s="50" t="s">
        <v>46</v>
      </c>
      <c r="R105" s="146" t="s">
        <v>2255</v>
      </c>
      <c r="S105" s="146" t="s">
        <v>2256</v>
      </c>
      <c r="T105" s="146" t="s">
        <v>2257</v>
      </c>
      <c r="U105" s="146" t="s">
        <v>2258</v>
      </c>
      <c r="V105" s="146" t="s">
        <v>2259</v>
      </c>
      <c r="W105" s="146" t="s">
        <v>2260</v>
      </c>
      <c r="X105" s="146" t="s">
        <v>2261</v>
      </c>
      <c r="AV105" s="85" t="str">
        <f t="shared" si="20"/>
        <v>PACKET EXPRESS - 33170INFINITE 11/2 Kg Adicional</v>
      </c>
      <c r="AW105" s="50" t="s">
        <v>47</v>
      </c>
      <c r="AX105" s="51" t="s">
        <v>54</v>
      </c>
      <c r="AY105" s="51" t="s">
        <v>3108</v>
      </c>
      <c r="AZ105" s="51" t="s">
        <v>3554</v>
      </c>
      <c r="BA105" s="51" t="s">
        <v>1551</v>
      </c>
      <c r="BB105" s="51" t="s">
        <v>2601</v>
      </c>
      <c r="BC105" s="51" t="s">
        <v>1568</v>
      </c>
      <c r="BD105" s="51" t="s">
        <v>3103</v>
      </c>
      <c r="BF105" s="85" t="str">
        <f t="shared" si="22"/>
        <v>PACKET STANDARD  - 33162INFINITE 23.001 a 3.500</v>
      </c>
      <c r="BG105" s="50" t="s">
        <v>49</v>
      </c>
      <c r="BH105" s="50" t="s">
        <v>46</v>
      </c>
      <c r="BI105" s="64" t="s">
        <v>2657</v>
      </c>
      <c r="BJ105" s="64" t="s">
        <v>3555</v>
      </c>
      <c r="BK105" s="64" t="s">
        <v>2834</v>
      </c>
      <c r="BL105" s="64" t="s">
        <v>2659</v>
      </c>
      <c r="BM105" s="64" t="s">
        <v>2660</v>
      </c>
      <c r="BN105" s="64" t="s">
        <v>2275</v>
      </c>
      <c r="BP105" s="85" t="str">
        <f t="shared" si="21"/>
        <v>PACKET NOVAS FAIXAS - 33227INFINITE 11/2 Kg Adicional (A)</v>
      </c>
      <c r="BQ105" s="50" t="s">
        <v>47</v>
      </c>
      <c r="BR105" s="64" t="s">
        <v>2420</v>
      </c>
      <c r="BS105" s="64" t="s">
        <v>3556</v>
      </c>
      <c r="BT105" s="64" t="s">
        <v>2796</v>
      </c>
      <c r="BU105" s="64" t="s">
        <v>1958</v>
      </c>
      <c r="BV105" s="64" t="s">
        <v>3405</v>
      </c>
      <c r="BW105" s="64" t="s">
        <v>3466</v>
      </c>
      <c r="BX105" s="64" t="s">
        <v>1760</v>
      </c>
    </row>
    <row r="106" spans="4:85" x14ac:dyDescent="0.25">
      <c r="D106" s="85" t="str">
        <f t="shared" si="19"/>
        <v>EXPORTA FÁCIL EXPRESSO - 45110INFINITE 23.501 a 4.000</v>
      </c>
      <c r="E106" s="50" t="s">
        <v>49</v>
      </c>
      <c r="F106" s="50" t="s">
        <v>48</v>
      </c>
      <c r="G106" s="147" t="s">
        <v>2286</v>
      </c>
      <c r="H106" s="147" t="s">
        <v>2287</v>
      </c>
      <c r="I106" s="147" t="s">
        <v>2288</v>
      </c>
      <c r="J106" s="147" t="s">
        <v>2289</v>
      </c>
      <c r="K106" s="147" t="s">
        <v>2290</v>
      </c>
      <c r="L106" s="147" t="s">
        <v>2291</v>
      </c>
      <c r="M106" s="147" t="s">
        <v>2292</v>
      </c>
      <c r="O106" s="85" t="str">
        <f>'[1]EXP FÁCIL STANDARD'!$A$1&amp;P106&amp;Q106</f>
        <v>EXPORTA FÁCIL STANDARD - 45128INFINITE 23.501 a 4.000</v>
      </c>
      <c r="P106" s="50" t="s">
        <v>49</v>
      </c>
      <c r="Q106" s="50" t="s">
        <v>48</v>
      </c>
      <c r="R106" s="146" t="s">
        <v>2293</v>
      </c>
      <c r="S106" s="146" t="s">
        <v>2294</v>
      </c>
      <c r="T106" s="146" t="s">
        <v>2295</v>
      </c>
      <c r="U106" s="146" t="s">
        <v>2296</v>
      </c>
      <c r="V106" s="146" t="s">
        <v>2297</v>
      </c>
      <c r="W106" s="146" t="s">
        <v>2298</v>
      </c>
      <c r="X106" s="146" t="s">
        <v>2299</v>
      </c>
      <c r="AV106" s="87" t="s">
        <v>11</v>
      </c>
      <c r="AW106" s="43" t="s">
        <v>1186</v>
      </c>
      <c r="AX106" s="43" t="s">
        <v>12</v>
      </c>
      <c r="AY106" s="49" t="s">
        <v>13</v>
      </c>
      <c r="AZ106" s="49" t="s">
        <v>14</v>
      </c>
      <c r="BA106" s="49" t="s">
        <v>15</v>
      </c>
      <c r="BB106" s="49" t="s">
        <v>16</v>
      </c>
      <c r="BC106" s="49" t="s">
        <v>17</v>
      </c>
      <c r="BD106" s="49" t="s">
        <v>18</v>
      </c>
      <c r="BF106" s="85" t="str">
        <f t="shared" si="22"/>
        <v>PACKET STANDARD  - 33162INFINITE 23.501 a 4.000</v>
      </c>
      <c r="BG106" s="50" t="s">
        <v>49</v>
      </c>
      <c r="BH106" s="50" t="s">
        <v>48</v>
      </c>
      <c r="BI106" s="64" t="s">
        <v>2844</v>
      </c>
      <c r="BJ106" s="64" t="s">
        <v>2888</v>
      </c>
      <c r="BK106" s="64" t="s">
        <v>3557</v>
      </c>
      <c r="BL106" s="64" t="s">
        <v>2658</v>
      </c>
      <c r="BM106" s="64" t="s">
        <v>3558</v>
      </c>
      <c r="BN106" s="64" t="s">
        <v>3559</v>
      </c>
      <c r="BP106" s="87" t="s">
        <v>11</v>
      </c>
      <c r="BQ106" s="43" t="s">
        <v>1186</v>
      </c>
      <c r="BR106" s="43" t="s">
        <v>12</v>
      </c>
      <c r="BS106" s="49" t="s">
        <v>13</v>
      </c>
      <c r="BT106" s="49" t="s">
        <v>14</v>
      </c>
      <c r="BU106" s="49" t="s">
        <v>15</v>
      </c>
      <c r="BV106" s="49" t="s">
        <v>16</v>
      </c>
      <c r="BW106" s="49" t="s">
        <v>17</v>
      </c>
      <c r="BX106" s="49" t="s">
        <v>18</v>
      </c>
    </row>
    <row r="107" spans="4:85" x14ac:dyDescent="0.25">
      <c r="D107" s="85" t="str">
        <f t="shared" si="19"/>
        <v>EXPORTA FÁCIL EXPRESSO - 45110INFINITE 24.001 a 4.500</v>
      </c>
      <c r="E107" s="50" t="s">
        <v>49</v>
      </c>
      <c r="F107" s="50" t="s">
        <v>50</v>
      </c>
      <c r="G107" s="147" t="s">
        <v>2322</v>
      </c>
      <c r="H107" s="147" t="s">
        <v>2323</v>
      </c>
      <c r="I107" s="147" t="s">
        <v>2324</v>
      </c>
      <c r="J107" s="147" t="s">
        <v>2325</v>
      </c>
      <c r="K107" s="147" t="s">
        <v>2326</v>
      </c>
      <c r="L107" s="147" t="s">
        <v>2327</v>
      </c>
      <c r="M107" s="147" t="s">
        <v>2328</v>
      </c>
      <c r="O107" s="85" t="str">
        <f>'[1]EXP FÁCIL STANDARD'!$A$1&amp;P107&amp;Q107</f>
        <v>EXPORTA FÁCIL STANDARD - 45128INFINITE 24.001 a 4.500</v>
      </c>
      <c r="P107" s="50" t="s">
        <v>49</v>
      </c>
      <c r="Q107" s="50" t="s">
        <v>50</v>
      </c>
      <c r="R107" s="146" t="s">
        <v>2329</v>
      </c>
      <c r="S107" s="146" t="s">
        <v>2330</v>
      </c>
      <c r="T107" s="146" t="s">
        <v>2331</v>
      </c>
      <c r="U107" s="146" t="s">
        <v>2332</v>
      </c>
      <c r="V107" s="146" t="s">
        <v>2333</v>
      </c>
      <c r="W107" s="146" t="s">
        <v>1432</v>
      </c>
      <c r="X107" s="146" t="s">
        <v>2334</v>
      </c>
      <c r="AV107" s="85" t="str">
        <f t="shared" si="20"/>
        <v>PACKET EXPRESS - 33170INFINITE 20 a 300</v>
      </c>
      <c r="AW107" s="50" t="s">
        <v>49</v>
      </c>
      <c r="AX107" s="51" t="s">
        <v>24</v>
      </c>
      <c r="AY107" s="51" t="s">
        <v>2651</v>
      </c>
      <c r="AZ107" s="51" t="s">
        <v>3560</v>
      </c>
      <c r="BA107" s="51" t="s">
        <v>3561</v>
      </c>
      <c r="BB107" s="51" t="s">
        <v>2059</v>
      </c>
      <c r="BC107" s="51" t="s">
        <v>3562</v>
      </c>
      <c r="BD107" s="51" t="s">
        <v>3563</v>
      </c>
      <c r="BF107" s="85" t="str">
        <f t="shared" si="22"/>
        <v>PACKET STANDARD  - 33162INFINITE 24.001 a 4.500</v>
      </c>
      <c r="BG107" s="50" t="s">
        <v>49</v>
      </c>
      <c r="BH107" s="50" t="s">
        <v>50</v>
      </c>
      <c r="BI107" s="64" t="s">
        <v>2654</v>
      </c>
      <c r="BJ107" s="64" t="s">
        <v>3564</v>
      </c>
      <c r="BK107" s="64" t="s">
        <v>3565</v>
      </c>
      <c r="BL107" s="64" t="s">
        <v>1550</v>
      </c>
      <c r="BM107" s="64" t="s">
        <v>3566</v>
      </c>
      <c r="BN107" s="64" t="s">
        <v>3567</v>
      </c>
      <c r="BP107" s="85" t="str">
        <f t="shared" si="21"/>
        <v>PACKET NOVAS FAIXAS - 33227INFINITE 2  0 a 200</v>
      </c>
      <c r="BQ107" s="50" t="s">
        <v>49</v>
      </c>
      <c r="BR107" s="64" t="s">
        <v>2000</v>
      </c>
      <c r="BS107" s="64" t="s">
        <v>3568</v>
      </c>
      <c r="BT107" s="64" t="s">
        <v>3569</v>
      </c>
      <c r="BU107" s="64" t="s">
        <v>3570</v>
      </c>
      <c r="BV107" s="64" t="s">
        <v>3571</v>
      </c>
      <c r="BW107" s="64" t="s">
        <v>3572</v>
      </c>
      <c r="BX107" s="64" t="s">
        <v>3573</v>
      </c>
    </row>
    <row r="108" spans="4:85" x14ac:dyDescent="0.25">
      <c r="D108" s="85" t="str">
        <f t="shared" si="19"/>
        <v>EXPORTA FÁCIL EXPRESSO - 45110INFINITE 24.501 a 5.000</v>
      </c>
      <c r="E108" s="50" t="s">
        <v>49</v>
      </c>
      <c r="F108" s="50" t="s">
        <v>52</v>
      </c>
      <c r="G108" s="147" t="s">
        <v>2354</v>
      </c>
      <c r="H108" s="147" t="s">
        <v>2355</v>
      </c>
      <c r="I108" s="147" t="s">
        <v>2356</v>
      </c>
      <c r="J108" s="147" t="s">
        <v>2357</v>
      </c>
      <c r="K108" s="147" t="s">
        <v>2358</v>
      </c>
      <c r="L108" s="147" t="s">
        <v>2359</v>
      </c>
      <c r="M108" s="147" t="s">
        <v>2360</v>
      </c>
      <c r="O108" s="85" t="str">
        <f>'[1]EXP FÁCIL STANDARD'!$A$1&amp;P108&amp;Q108</f>
        <v>EXPORTA FÁCIL STANDARD - 45128INFINITE 24.501 a 5.000</v>
      </c>
      <c r="P108" s="50" t="s">
        <v>49</v>
      </c>
      <c r="Q108" s="50" t="s">
        <v>52</v>
      </c>
      <c r="R108" s="146" t="s">
        <v>2361</v>
      </c>
      <c r="S108" s="146" t="s">
        <v>2362</v>
      </c>
      <c r="T108" s="146" t="s">
        <v>2363</v>
      </c>
      <c r="U108" s="146" t="s">
        <v>2364</v>
      </c>
      <c r="V108" s="146" t="s">
        <v>2365</v>
      </c>
      <c r="W108" s="146" t="s">
        <v>2366</v>
      </c>
      <c r="X108" s="146" t="s">
        <v>2367</v>
      </c>
      <c r="AV108" s="85" t="str">
        <f t="shared" si="20"/>
        <v>PACKET EXPRESS - 33170INFINITE 2301 a 500</v>
      </c>
      <c r="AW108" s="50" t="s">
        <v>49</v>
      </c>
      <c r="AX108" s="51" t="s">
        <v>30</v>
      </c>
      <c r="AY108" s="51" t="s">
        <v>3574</v>
      </c>
      <c r="AZ108" s="51" t="s">
        <v>3575</v>
      </c>
      <c r="BA108" s="51" t="s">
        <v>3109</v>
      </c>
      <c r="BB108" s="51" t="s">
        <v>3576</v>
      </c>
      <c r="BC108" s="51" t="s">
        <v>2436</v>
      </c>
      <c r="BD108" s="51" t="s">
        <v>3577</v>
      </c>
      <c r="BF108" s="85" t="str">
        <f t="shared" si="22"/>
        <v>PACKET STANDARD  - 33162INFINITE 24.501 a 5.000</v>
      </c>
      <c r="BG108" s="50" t="s">
        <v>49</v>
      </c>
      <c r="BH108" s="50" t="s">
        <v>52</v>
      </c>
      <c r="BI108" s="64" t="s">
        <v>3578</v>
      </c>
      <c r="BJ108" s="64" t="s">
        <v>3579</v>
      </c>
      <c r="BK108" s="64" t="s">
        <v>3580</v>
      </c>
      <c r="BL108" s="64" t="s">
        <v>3581</v>
      </c>
      <c r="BM108" s="64" t="s">
        <v>3582</v>
      </c>
      <c r="BN108" s="64" t="s">
        <v>2193</v>
      </c>
      <c r="BP108" s="85" t="str">
        <f t="shared" si="21"/>
        <v>PACKET NOVAS FAIXAS - 33227INFINITE 2201 a   500</v>
      </c>
      <c r="BQ108" s="50" t="s">
        <v>49</v>
      </c>
      <c r="BR108" s="64" t="s">
        <v>2056</v>
      </c>
      <c r="BS108" s="64" t="s">
        <v>3583</v>
      </c>
      <c r="BT108" s="64" t="s">
        <v>3584</v>
      </c>
      <c r="BU108" s="64" t="s">
        <v>3585</v>
      </c>
      <c r="BV108" s="64" t="s">
        <v>3586</v>
      </c>
      <c r="BW108" s="64" t="s">
        <v>2386</v>
      </c>
      <c r="BX108" s="64" t="s">
        <v>3587</v>
      </c>
    </row>
    <row r="109" spans="4:85" x14ac:dyDescent="0.25">
      <c r="D109" s="85" t="str">
        <f t="shared" si="19"/>
        <v>EXPORTA FÁCIL EXPRESSO - 45110INFINITE 21/2 Kg Adicional</v>
      </c>
      <c r="E109" s="50" t="s">
        <v>49</v>
      </c>
      <c r="F109" s="50" t="s">
        <v>54</v>
      </c>
      <c r="G109" s="147" t="s">
        <v>2386</v>
      </c>
      <c r="H109" s="147" t="s">
        <v>2387</v>
      </c>
      <c r="I109" s="147" t="s">
        <v>1607</v>
      </c>
      <c r="J109" s="147" t="s">
        <v>2388</v>
      </c>
      <c r="K109" s="147" t="s">
        <v>2389</v>
      </c>
      <c r="L109" s="147" t="s">
        <v>2390</v>
      </c>
      <c r="M109" s="147" t="s">
        <v>2391</v>
      </c>
      <c r="O109" s="85" t="str">
        <f>'[1]EXP FÁCIL STANDARD'!$A$1&amp;P109&amp;Q109</f>
        <v>EXPORTA FÁCIL STANDARD - 45128INFINITE 21/2 Kg Adicional</v>
      </c>
      <c r="P109" s="50" t="s">
        <v>49</v>
      </c>
      <c r="Q109" s="50" t="s">
        <v>54</v>
      </c>
      <c r="R109" s="146" t="s">
        <v>2392</v>
      </c>
      <c r="S109" s="146" t="s">
        <v>2393</v>
      </c>
      <c r="T109" s="146" t="s">
        <v>2394</v>
      </c>
      <c r="U109" s="146" t="s">
        <v>1763</v>
      </c>
      <c r="V109" s="146" t="s">
        <v>1607</v>
      </c>
      <c r="W109" s="146" t="s">
        <v>2395</v>
      </c>
      <c r="X109" s="146" t="s">
        <v>1561</v>
      </c>
      <c r="AV109" s="85" t="str">
        <f t="shared" si="20"/>
        <v>PACKET EXPRESS - 33170INFINITE 2501 a 1000</v>
      </c>
      <c r="AW109" s="50" t="s">
        <v>49</v>
      </c>
      <c r="AX109" s="51" t="s">
        <v>28</v>
      </c>
      <c r="AY109" s="51" t="s">
        <v>1610</v>
      </c>
      <c r="AZ109" s="51" t="s">
        <v>3588</v>
      </c>
      <c r="BA109" s="51" t="s">
        <v>1561</v>
      </c>
      <c r="BB109" s="51" t="s">
        <v>3589</v>
      </c>
      <c r="BC109" s="51" t="s">
        <v>3590</v>
      </c>
      <c r="BD109" s="51" t="s">
        <v>3591</v>
      </c>
      <c r="BF109" s="85" t="str">
        <f t="shared" si="22"/>
        <v>PACKET STANDARD  - 33162INFINITE 21/2 Kg Adicional</v>
      </c>
      <c r="BG109" s="50" t="s">
        <v>49</v>
      </c>
      <c r="BH109" s="50" t="s">
        <v>54</v>
      </c>
      <c r="BI109" s="64" t="s">
        <v>3592</v>
      </c>
      <c r="BJ109" s="64" t="s">
        <v>1688</v>
      </c>
      <c r="BK109" s="64" t="s">
        <v>3259</v>
      </c>
      <c r="BL109" s="64" t="s">
        <v>3593</v>
      </c>
      <c r="BM109" s="64" t="s">
        <v>1690</v>
      </c>
      <c r="BN109" s="64" t="s">
        <v>3193</v>
      </c>
      <c r="BP109" s="85" t="str">
        <f t="shared" si="21"/>
        <v>PACKET NOVAS FAIXAS - 33227INFINITE 2501 a   1000</v>
      </c>
      <c r="BQ109" s="50" t="s">
        <v>49</v>
      </c>
      <c r="BR109" s="64" t="s">
        <v>2109</v>
      </c>
      <c r="BS109" s="64" t="s">
        <v>3594</v>
      </c>
      <c r="BT109" s="64" t="s">
        <v>3323</v>
      </c>
      <c r="BU109" s="64" t="s">
        <v>3595</v>
      </c>
      <c r="BV109" s="64" t="s">
        <v>3596</v>
      </c>
      <c r="BW109" s="64" t="s">
        <v>1637</v>
      </c>
      <c r="BX109" s="64" t="s">
        <v>3597</v>
      </c>
    </row>
    <row r="110" spans="4:85" x14ac:dyDescent="0.25">
      <c r="D110" s="85" t="str">
        <f t="shared" si="19"/>
        <v>EXPORTA FÁCIL EXPRESSO - 45110 Peso (g)</v>
      </c>
      <c r="E110" s="43"/>
      <c r="F110" s="43" t="s">
        <v>12</v>
      </c>
      <c r="G110" s="51" t="s">
        <v>13</v>
      </c>
      <c r="H110" s="51" t="s">
        <v>14</v>
      </c>
      <c r="I110" s="51" t="s">
        <v>15</v>
      </c>
      <c r="J110" s="51" t="s">
        <v>16</v>
      </c>
      <c r="K110" s="51" t="s">
        <v>17</v>
      </c>
      <c r="L110" s="51" t="s">
        <v>18</v>
      </c>
      <c r="M110" s="51" t="s">
        <v>19</v>
      </c>
      <c r="O110" s="85" t="str">
        <f>'[1]EXP FÁCIL STANDARD'!$A$1&amp;P110&amp;Q110</f>
        <v>EXPORTA FÁCIL STANDARD - 45128 Peso (g)</v>
      </c>
      <c r="P110" s="43"/>
      <c r="Q110" s="43" t="s">
        <v>12</v>
      </c>
      <c r="R110" s="51" t="s">
        <v>13</v>
      </c>
      <c r="S110" s="51" t="s">
        <v>14</v>
      </c>
      <c r="T110" s="51" t="s">
        <v>15</v>
      </c>
      <c r="U110" s="51" t="s">
        <v>16</v>
      </c>
      <c r="V110" s="51" t="s">
        <v>17</v>
      </c>
      <c r="W110" s="51" t="s">
        <v>18</v>
      </c>
      <c r="X110" s="51" t="s">
        <v>19</v>
      </c>
      <c r="AV110" s="85" t="str">
        <f t="shared" si="20"/>
        <v>PACKET EXPRESS - 33170INFINITE 21001 a 1.500</v>
      </c>
      <c r="AW110" s="50" t="s">
        <v>49</v>
      </c>
      <c r="AX110" s="51" t="s">
        <v>34</v>
      </c>
      <c r="AY110" s="51" t="s">
        <v>3598</v>
      </c>
      <c r="AZ110" s="51" t="s">
        <v>2448</v>
      </c>
      <c r="BA110" s="51" t="s">
        <v>1716</v>
      </c>
      <c r="BB110" s="51" t="s">
        <v>3599</v>
      </c>
      <c r="BC110" s="51" t="s">
        <v>3600</v>
      </c>
      <c r="BD110" s="51" t="s">
        <v>2451</v>
      </c>
      <c r="BF110" s="87" t="s">
        <v>11</v>
      </c>
      <c r="BG110" s="43" t="s">
        <v>1186</v>
      </c>
      <c r="BH110" s="43" t="s">
        <v>12</v>
      </c>
      <c r="BI110" s="49" t="s">
        <v>13</v>
      </c>
      <c r="BJ110" s="49" t="s">
        <v>14</v>
      </c>
      <c r="BK110" s="49" t="s">
        <v>15</v>
      </c>
      <c r="BL110" s="49" t="s">
        <v>16</v>
      </c>
      <c r="BM110" s="49" t="s">
        <v>17</v>
      </c>
      <c r="BN110" s="49" t="s">
        <v>18</v>
      </c>
      <c r="BP110" s="85" t="str">
        <f t="shared" si="21"/>
        <v>PACKET NOVAS FAIXAS - 33227INFINITE 21001 a   1500</v>
      </c>
      <c r="BQ110" s="50" t="s">
        <v>49</v>
      </c>
      <c r="BR110" s="64" t="s">
        <v>2157</v>
      </c>
      <c r="BS110" s="64" t="s">
        <v>3601</v>
      </c>
      <c r="BT110" s="64" t="s">
        <v>3602</v>
      </c>
      <c r="BU110" s="64" t="s">
        <v>3439</v>
      </c>
      <c r="BV110" s="64" t="s">
        <v>3603</v>
      </c>
      <c r="BW110" s="64" t="s">
        <v>1669</v>
      </c>
      <c r="BX110" s="64" t="s">
        <v>3604</v>
      </c>
      <c r="CA110" s="92"/>
      <c r="CB110" s="92"/>
      <c r="CC110" s="93"/>
      <c r="CD110" s="93"/>
      <c r="CE110" s="93"/>
      <c r="CF110" s="93"/>
      <c r="CG110" s="93"/>
    </row>
    <row r="111" spans="4:85" x14ac:dyDescent="0.25">
      <c r="D111" s="85" t="str">
        <f t="shared" si="19"/>
        <v>EXPORTA FÁCIL EXPRESSO - 45110INFINITE 30 a 500</v>
      </c>
      <c r="E111" s="50" t="s">
        <v>51</v>
      </c>
      <c r="F111" s="50" t="s">
        <v>22</v>
      </c>
      <c r="G111" s="147" t="s">
        <v>1961</v>
      </c>
      <c r="H111" s="147" t="s">
        <v>1962</v>
      </c>
      <c r="I111" s="147" t="s">
        <v>1963</v>
      </c>
      <c r="J111" s="147" t="s">
        <v>1964</v>
      </c>
      <c r="K111" s="147" t="s">
        <v>1965</v>
      </c>
      <c r="L111" s="147" t="s">
        <v>1966</v>
      </c>
      <c r="M111" s="147" t="s">
        <v>1967</v>
      </c>
      <c r="O111" s="85" t="str">
        <f>'[1]EXP FÁCIL STANDARD'!$A$1&amp;P111&amp;Q111</f>
        <v>EXPORTA FÁCIL STANDARD - 45128INFINITE 30 a 500</v>
      </c>
      <c r="P111" s="50" t="s">
        <v>51</v>
      </c>
      <c r="Q111" s="50" t="s">
        <v>22</v>
      </c>
      <c r="R111" s="146" t="s">
        <v>1968</v>
      </c>
      <c r="S111" s="146" t="s">
        <v>1969</v>
      </c>
      <c r="T111" s="146" t="s">
        <v>1970</v>
      </c>
      <c r="U111" s="146" t="s">
        <v>1971</v>
      </c>
      <c r="V111" s="146" t="s">
        <v>1972</v>
      </c>
      <c r="W111" s="146" t="s">
        <v>1973</v>
      </c>
      <c r="X111" s="146" t="s">
        <v>1974</v>
      </c>
      <c r="AV111" s="85" t="str">
        <f t="shared" si="20"/>
        <v>PACKET EXPRESS - 33170INFINITE 21.501 a 2.000</v>
      </c>
      <c r="AW111" s="50" t="s">
        <v>49</v>
      </c>
      <c r="AX111" s="51" t="s">
        <v>38</v>
      </c>
      <c r="AY111" s="51" t="s">
        <v>3024</v>
      </c>
      <c r="AZ111" s="51" t="s">
        <v>2045</v>
      </c>
      <c r="BA111" s="51" t="s">
        <v>2046</v>
      </c>
      <c r="BB111" s="51" t="s">
        <v>2047</v>
      </c>
      <c r="BC111" s="51" t="s">
        <v>2048</v>
      </c>
      <c r="BD111" s="51" t="s">
        <v>2049</v>
      </c>
      <c r="BF111" s="85" t="str">
        <f t="shared" si="22"/>
        <v>PACKET STANDARD  - 33162INFINITE 30 a 500</v>
      </c>
      <c r="BG111" s="50" t="s">
        <v>51</v>
      </c>
      <c r="BH111" s="50" t="s">
        <v>22</v>
      </c>
      <c r="BI111" s="64" t="s">
        <v>3605</v>
      </c>
      <c r="BJ111" s="64" t="s">
        <v>2061</v>
      </c>
      <c r="BK111" s="64" t="s">
        <v>3606</v>
      </c>
      <c r="BL111" s="64" t="s">
        <v>3607</v>
      </c>
      <c r="BM111" s="64" t="s">
        <v>3608</v>
      </c>
      <c r="BN111" s="64" t="s">
        <v>3609</v>
      </c>
      <c r="BP111" s="85" t="str">
        <f t="shared" si="21"/>
        <v>PACKET NOVAS FAIXAS - 33227INFINITE 21501 a   2000</v>
      </c>
      <c r="BQ111" s="50" t="s">
        <v>49</v>
      </c>
      <c r="BR111" s="64" t="s">
        <v>2200</v>
      </c>
      <c r="BS111" s="64" t="s">
        <v>3610</v>
      </c>
      <c r="BT111" s="64" t="s">
        <v>3147</v>
      </c>
      <c r="BU111" s="64" t="s">
        <v>2662</v>
      </c>
      <c r="BV111" s="64" t="s">
        <v>3260</v>
      </c>
      <c r="BW111" s="64" t="s">
        <v>3155</v>
      </c>
      <c r="BX111" s="64" t="s">
        <v>3500</v>
      </c>
    </row>
    <row r="112" spans="4:85" x14ac:dyDescent="0.25">
      <c r="D112" s="85" t="str">
        <f t="shared" si="19"/>
        <v>EXPORTA FÁCIL EXPRESSO - 45110INFINITE 3501 a 1000</v>
      </c>
      <c r="E112" s="50" t="s">
        <v>51</v>
      </c>
      <c r="F112" s="50" t="s">
        <v>28</v>
      </c>
      <c r="G112" s="147" t="s">
        <v>2016</v>
      </c>
      <c r="H112" s="147" t="s">
        <v>2017</v>
      </c>
      <c r="I112" s="147" t="s">
        <v>2018</v>
      </c>
      <c r="J112" s="147" t="s">
        <v>2019</v>
      </c>
      <c r="K112" s="147" t="s">
        <v>2020</v>
      </c>
      <c r="L112" s="147" t="s">
        <v>2021</v>
      </c>
      <c r="M112" s="147" t="s">
        <v>2022</v>
      </c>
      <c r="O112" s="85" t="str">
        <f>'[1]EXP FÁCIL STANDARD'!$A$1&amp;P112&amp;Q112</f>
        <v>EXPORTA FÁCIL STANDARD - 45128INFINITE 3501 a 1000</v>
      </c>
      <c r="P112" s="50" t="s">
        <v>51</v>
      </c>
      <c r="Q112" s="50" t="s">
        <v>28</v>
      </c>
      <c r="R112" s="146" t="s">
        <v>2023</v>
      </c>
      <c r="S112" s="146" t="s">
        <v>2024</v>
      </c>
      <c r="T112" s="146" t="s">
        <v>2025</v>
      </c>
      <c r="U112" s="146" t="s">
        <v>2026</v>
      </c>
      <c r="V112" s="146" t="s">
        <v>2027</v>
      </c>
      <c r="W112" s="146" t="s">
        <v>2028</v>
      </c>
      <c r="X112" s="146" t="s">
        <v>2029</v>
      </c>
      <c r="AV112" s="85" t="str">
        <f t="shared" si="20"/>
        <v>PACKET EXPRESS - 33170INFINITE 22.001 a 2.500</v>
      </c>
      <c r="AW112" s="50" t="s">
        <v>49</v>
      </c>
      <c r="AX112" s="51" t="s">
        <v>42</v>
      </c>
      <c r="AY112" s="51" t="s">
        <v>3247</v>
      </c>
      <c r="AZ112" s="51" t="s">
        <v>1691</v>
      </c>
      <c r="BA112" s="51" t="s">
        <v>2101</v>
      </c>
      <c r="BB112" s="51" t="s">
        <v>3611</v>
      </c>
      <c r="BC112" s="51" t="s">
        <v>3612</v>
      </c>
      <c r="BD112" s="51" t="s">
        <v>2686</v>
      </c>
      <c r="BF112" s="85" t="str">
        <f t="shared" si="22"/>
        <v>PACKET STANDARD  - 33162INFINITE 3501 a 1000</v>
      </c>
      <c r="BG112" s="50" t="s">
        <v>51</v>
      </c>
      <c r="BH112" s="50" t="s">
        <v>28</v>
      </c>
      <c r="BI112" s="64" t="s">
        <v>3613</v>
      </c>
      <c r="BJ112" s="64" t="s">
        <v>2478</v>
      </c>
      <c r="BK112" s="64" t="s">
        <v>1938</v>
      </c>
      <c r="BL112" s="64" t="s">
        <v>3614</v>
      </c>
      <c r="BM112" s="64" t="s">
        <v>3615</v>
      </c>
      <c r="BN112" s="64" t="s">
        <v>3616</v>
      </c>
      <c r="BP112" s="85" t="str">
        <f t="shared" si="21"/>
        <v>PACKET NOVAS FAIXAS - 33227INFINITE 22001 a   2500</v>
      </c>
      <c r="BQ112" s="50" t="s">
        <v>49</v>
      </c>
      <c r="BR112" s="64" t="s">
        <v>2238</v>
      </c>
      <c r="BS112" s="64" t="s">
        <v>3617</v>
      </c>
      <c r="BT112" s="64" t="s">
        <v>1665</v>
      </c>
      <c r="BU112" s="64" t="s">
        <v>3618</v>
      </c>
      <c r="BV112" s="64" t="s">
        <v>3619</v>
      </c>
      <c r="BW112" s="64" t="s">
        <v>3142</v>
      </c>
      <c r="BX112" s="64" t="s">
        <v>3479</v>
      </c>
    </row>
    <row r="113" spans="4:85" x14ac:dyDescent="0.25">
      <c r="D113" s="85" t="str">
        <f t="shared" si="19"/>
        <v>EXPORTA FÁCIL EXPRESSO - 45110INFINITE 31001 a 1.500</v>
      </c>
      <c r="E113" s="50" t="s">
        <v>51</v>
      </c>
      <c r="F113" s="50" t="s">
        <v>34</v>
      </c>
      <c r="G113" s="147" t="s">
        <v>2071</v>
      </c>
      <c r="H113" s="147" t="s">
        <v>2072</v>
      </c>
      <c r="I113" s="147" t="s">
        <v>2073</v>
      </c>
      <c r="J113" s="147" t="s">
        <v>2074</v>
      </c>
      <c r="K113" s="147" t="s">
        <v>2075</v>
      </c>
      <c r="L113" s="147" t="s">
        <v>2076</v>
      </c>
      <c r="M113" s="147" t="s">
        <v>2077</v>
      </c>
      <c r="O113" s="85" t="str">
        <f>'[1]EXP FÁCIL STANDARD'!$A$1&amp;P113&amp;Q113</f>
        <v>EXPORTA FÁCIL STANDARD - 45128INFINITE 31001 a 1.500</v>
      </c>
      <c r="P113" s="50" t="s">
        <v>51</v>
      </c>
      <c r="Q113" s="50" t="s">
        <v>34</v>
      </c>
      <c r="R113" s="146" t="s">
        <v>2078</v>
      </c>
      <c r="S113" s="146" t="s">
        <v>2079</v>
      </c>
      <c r="T113" s="146" t="s">
        <v>2080</v>
      </c>
      <c r="U113" s="146" t="s">
        <v>2081</v>
      </c>
      <c r="V113" s="146" t="s">
        <v>2082</v>
      </c>
      <c r="W113" s="146" t="s">
        <v>2083</v>
      </c>
      <c r="X113" s="146" t="s">
        <v>2084</v>
      </c>
      <c r="AV113" s="85" t="str">
        <f t="shared" si="20"/>
        <v>PACKET EXPRESS - 33170INFINITE 22.501 a 3.000</v>
      </c>
      <c r="AW113" s="50" t="s">
        <v>49</v>
      </c>
      <c r="AX113" s="51" t="s">
        <v>44</v>
      </c>
      <c r="AY113" s="51" t="s">
        <v>2831</v>
      </c>
      <c r="AZ113" s="51" t="s">
        <v>3620</v>
      </c>
      <c r="BA113" s="51" t="s">
        <v>2595</v>
      </c>
      <c r="BB113" s="51" t="s">
        <v>3621</v>
      </c>
      <c r="BC113" s="51" t="s">
        <v>3622</v>
      </c>
      <c r="BD113" s="51" t="s">
        <v>2853</v>
      </c>
      <c r="BF113" s="85" t="str">
        <f t="shared" si="22"/>
        <v>PACKET STANDARD  - 33162INFINITE 31001 a 1.500</v>
      </c>
      <c r="BG113" s="50" t="s">
        <v>51</v>
      </c>
      <c r="BH113" s="50" t="s">
        <v>34</v>
      </c>
      <c r="BI113" s="64" t="s">
        <v>3623</v>
      </c>
      <c r="BJ113" s="64" t="s">
        <v>2493</v>
      </c>
      <c r="BK113" s="64" t="s">
        <v>3624</v>
      </c>
      <c r="BL113" s="64" t="s">
        <v>3625</v>
      </c>
      <c r="BM113" s="64" t="s">
        <v>3626</v>
      </c>
      <c r="BN113" s="64" t="s">
        <v>3627</v>
      </c>
      <c r="BP113" s="85" t="str">
        <f t="shared" si="21"/>
        <v>PACKET NOVAS FAIXAS - 33227INFINITE 22501 a   3000</v>
      </c>
      <c r="BQ113" s="50" t="s">
        <v>49</v>
      </c>
      <c r="BR113" s="64" t="s">
        <v>2274</v>
      </c>
      <c r="BS113" s="64" t="s">
        <v>2680</v>
      </c>
      <c r="BT113" s="64" t="s">
        <v>3148</v>
      </c>
      <c r="BU113" s="64" t="s">
        <v>3628</v>
      </c>
      <c r="BV113" s="64" t="s">
        <v>2883</v>
      </c>
      <c r="BW113" s="64" t="s">
        <v>3629</v>
      </c>
      <c r="BX113" s="64" t="s">
        <v>2946</v>
      </c>
    </row>
    <row r="114" spans="4:85" x14ac:dyDescent="0.25">
      <c r="D114" s="85" t="str">
        <f t="shared" ref="D114:D177" si="26">$D$1&amp;E114&amp;F114</f>
        <v>EXPORTA FÁCIL EXPRESSO - 45110INFINITE 31.501 a 2.000</v>
      </c>
      <c r="E114" s="50" t="s">
        <v>51</v>
      </c>
      <c r="F114" s="50" t="s">
        <v>38</v>
      </c>
      <c r="G114" s="147" t="s">
        <v>2120</v>
      </c>
      <c r="H114" s="147" t="s">
        <v>1321</v>
      </c>
      <c r="I114" s="147" t="s">
        <v>2121</v>
      </c>
      <c r="J114" s="147" t="s">
        <v>2122</v>
      </c>
      <c r="K114" s="147" t="s">
        <v>2123</v>
      </c>
      <c r="L114" s="147" t="s">
        <v>2124</v>
      </c>
      <c r="M114" s="147" t="s">
        <v>2125</v>
      </c>
      <c r="O114" s="85" t="str">
        <f>'[1]EXP FÁCIL STANDARD'!$A$1&amp;P114&amp;Q114</f>
        <v>EXPORTA FÁCIL STANDARD - 45128INFINITE 31.501 a 2.000</v>
      </c>
      <c r="P114" s="50" t="s">
        <v>51</v>
      </c>
      <c r="Q114" s="50" t="s">
        <v>38</v>
      </c>
      <c r="R114" s="146" t="s">
        <v>2126</v>
      </c>
      <c r="S114" s="146" t="s">
        <v>1190</v>
      </c>
      <c r="T114" s="146" t="s">
        <v>2127</v>
      </c>
      <c r="U114" s="146" t="s">
        <v>2128</v>
      </c>
      <c r="V114" s="146" t="s">
        <v>2129</v>
      </c>
      <c r="W114" s="146" t="s">
        <v>2130</v>
      </c>
      <c r="X114" s="146" t="s">
        <v>2131</v>
      </c>
      <c r="AV114" s="85" t="str">
        <f t="shared" si="20"/>
        <v>PACKET EXPRESS - 33170INFINITE 23.001 a 3.500</v>
      </c>
      <c r="AW114" s="50" t="s">
        <v>49</v>
      </c>
      <c r="AX114" s="51" t="s">
        <v>46</v>
      </c>
      <c r="AY114" s="51" t="s">
        <v>2512</v>
      </c>
      <c r="AZ114" s="51" t="s">
        <v>2531</v>
      </c>
      <c r="BA114" s="51" t="s">
        <v>3630</v>
      </c>
      <c r="BB114" s="51" t="s">
        <v>2514</v>
      </c>
      <c r="BC114" s="51" t="s">
        <v>2515</v>
      </c>
      <c r="BD114" s="51" t="s">
        <v>2666</v>
      </c>
      <c r="BF114" s="85" t="str">
        <f t="shared" si="22"/>
        <v>PACKET STANDARD  - 33162INFINITE 31.501 a 2.000</v>
      </c>
      <c r="BG114" s="50" t="s">
        <v>51</v>
      </c>
      <c r="BH114" s="50" t="s">
        <v>38</v>
      </c>
      <c r="BI114" s="64" t="s">
        <v>2997</v>
      </c>
      <c r="BJ114" s="64" t="s">
        <v>2437</v>
      </c>
      <c r="BK114" s="64" t="s">
        <v>3113</v>
      </c>
      <c r="BL114" s="64" t="s">
        <v>2439</v>
      </c>
      <c r="BM114" s="64" t="s">
        <v>2440</v>
      </c>
      <c r="BN114" s="64" t="s">
        <v>76</v>
      </c>
      <c r="BP114" s="85" t="str">
        <f t="shared" si="21"/>
        <v>PACKET NOVAS FAIXAS - 33227INFINITE 23001 a  3500</v>
      </c>
      <c r="BQ114" s="50" t="s">
        <v>49</v>
      </c>
      <c r="BR114" s="64" t="s">
        <v>2312</v>
      </c>
      <c r="BS114" s="64" t="s">
        <v>2709</v>
      </c>
      <c r="BT114" s="64" t="s">
        <v>3631</v>
      </c>
      <c r="BU114" s="64" t="s">
        <v>3632</v>
      </c>
      <c r="BV114" s="64" t="s">
        <v>2881</v>
      </c>
      <c r="BW114" s="64" t="s">
        <v>2882</v>
      </c>
      <c r="BX114" s="64" t="s">
        <v>2883</v>
      </c>
    </row>
    <row r="115" spans="4:85" x14ac:dyDescent="0.25">
      <c r="D115" s="85" t="str">
        <f t="shared" si="26"/>
        <v>EXPORTA FÁCIL EXPRESSO - 45110INFINITE 32.001 a 2.500</v>
      </c>
      <c r="E115" s="50" t="s">
        <v>51</v>
      </c>
      <c r="F115" s="50" t="s">
        <v>42</v>
      </c>
      <c r="G115" s="147" t="s">
        <v>2170</v>
      </c>
      <c r="H115" s="147" t="s">
        <v>2171</v>
      </c>
      <c r="I115" s="147" t="s">
        <v>2172</v>
      </c>
      <c r="J115" s="147" t="s">
        <v>2173</v>
      </c>
      <c r="K115" s="147" t="s">
        <v>2174</v>
      </c>
      <c r="L115" s="147" t="s">
        <v>2175</v>
      </c>
      <c r="M115" s="147" t="s">
        <v>2176</v>
      </c>
      <c r="O115" s="85" t="str">
        <f>'[1]EXP FÁCIL STANDARD'!$A$1&amp;P115&amp;Q115</f>
        <v>EXPORTA FÁCIL STANDARD - 45128INFINITE 32.001 a 2.500</v>
      </c>
      <c r="P115" s="50" t="s">
        <v>51</v>
      </c>
      <c r="Q115" s="50" t="s">
        <v>42</v>
      </c>
      <c r="R115" s="146" t="s">
        <v>2177</v>
      </c>
      <c r="S115" s="146" t="s">
        <v>2178</v>
      </c>
      <c r="T115" s="146" t="s">
        <v>2179</v>
      </c>
      <c r="U115" s="146" t="s">
        <v>2180</v>
      </c>
      <c r="V115" s="146" t="s">
        <v>2181</v>
      </c>
      <c r="W115" s="146" t="s">
        <v>1896</v>
      </c>
      <c r="X115" s="146" t="s">
        <v>2182</v>
      </c>
      <c r="AV115" s="85" t="str">
        <f t="shared" si="20"/>
        <v>PACKET EXPRESS - 33170INFINITE 23.501 a 4.000</v>
      </c>
      <c r="AW115" s="50" t="s">
        <v>49</v>
      </c>
      <c r="AX115" s="51" t="s">
        <v>48</v>
      </c>
      <c r="AY115" s="51" t="s">
        <v>2658</v>
      </c>
      <c r="AZ115" s="51" t="s">
        <v>3633</v>
      </c>
      <c r="BA115" s="51" t="s">
        <v>3634</v>
      </c>
      <c r="BB115" s="51" t="s">
        <v>3635</v>
      </c>
      <c r="BC115" s="51" t="s">
        <v>3636</v>
      </c>
      <c r="BD115" s="51" t="s">
        <v>3637</v>
      </c>
      <c r="BF115" s="85" t="str">
        <f t="shared" si="22"/>
        <v>PACKET STANDARD  - 33162INFINITE 32.001 a 2.500</v>
      </c>
      <c r="BG115" s="50" t="s">
        <v>51</v>
      </c>
      <c r="BH115" s="50" t="s">
        <v>42</v>
      </c>
      <c r="BI115" s="64" t="s">
        <v>3638</v>
      </c>
      <c r="BJ115" s="64" t="s">
        <v>2522</v>
      </c>
      <c r="BK115" s="64" t="s">
        <v>3475</v>
      </c>
      <c r="BL115" s="64" t="s">
        <v>3639</v>
      </c>
      <c r="BM115" s="64" t="s">
        <v>3640</v>
      </c>
      <c r="BN115" s="64" t="s">
        <v>3528</v>
      </c>
      <c r="BP115" s="85" t="str">
        <f t="shared" si="21"/>
        <v>PACKET NOVAS FAIXAS - 33227INFINITE 23501 a   4000</v>
      </c>
      <c r="BQ115" s="50" t="s">
        <v>49</v>
      </c>
      <c r="BR115" s="64" t="s">
        <v>2347</v>
      </c>
      <c r="BS115" s="64" t="s">
        <v>2623</v>
      </c>
      <c r="BT115" s="64" t="s">
        <v>3641</v>
      </c>
      <c r="BU115" s="64" t="s">
        <v>3642</v>
      </c>
      <c r="BV115" s="64" t="s">
        <v>3339</v>
      </c>
      <c r="BW115" s="64" t="s">
        <v>3643</v>
      </c>
      <c r="BX115" s="64" t="s">
        <v>2831</v>
      </c>
    </row>
    <row r="116" spans="4:85" x14ac:dyDescent="0.25">
      <c r="D116" s="85" t="str">
        <f t="shared" si="26"/>
        <v>EXPORTA FÁCIL EXPRESSO - 45110INFINITE 32.501 a 3.000</v>
      </c>
      <c r="E116" s="50" t="s">
        <v>51</v>
      </c>
      <c r="F116" s="50" t="s">
        <v>44</v>
      </c>
      <c r="G116" s="147" t="s">
        <v>2212</v>
      </c>
      <c r="H116" s="147" t="s">
        <v>2213</v>
      </c>
      <c r="I116" s="147" t="s">
        <v>2214</v>
      </c>
      <c r="J116" s="147" t="s">
        <v>2215</v>
      </c>
      <c r="K116" s="147" t="s">
        <v>2216</v>
      </c>
      <c r="L116" s="147" t="s">
        <v>2217</v>
      </c>
      <c r="M116" s="147" t="s">
        <v>2218</v>
      </c>
      <c r="O116" s="85" t="str">
        <f>'[1]EXP FÁCIL STANDARD'!$A$1&amp;P116&amp;Q116</f>
        <v>EXPORTA FÁCIL STANDARD - 45128INFINITE 32.501 a 3.000</v>
      </c>
      <c r="P116" s="50" t="s">
        <v>51</v>
      </c>
      <c r="Q116" s="50" t="s">
        <v>44</v>
      </c>
      <c r="R116" s="146" t="s">
        <v>2219</v>
      </c>
      <c r="S116" s="146" t="s">
        <v>2220</v>
      </c>
      <c r="T116" s="146" t="s">
        <v>2221</v>
      </c>
      <c r="U116" s="146" t="s">
        <v>2222</v>
      </c>
      <c r="V116" s="146" t="s">
        <v>2223</v>
      </c>
      <c r="W116" s="146" t="s">
        <v>2224</v>
      </c>
      <c r="X116" s="146" t="s">
        <v>2225</v>
      </c>
      <c r="AV116" s="85" t="str">
        <f t="shared" si="20"/>
        <v>PACKET EXPRESS - 33170INFINITE 24.001 a 4.500</v>
      </c>
      <c r="AW116" s="50" t="s">
        <v>49</v>
      </c>
      <c r="AX116" s="51" t="s">
        <v>50</v>
      </c>
      <c r="AY116" s="51" t="s">
        <v>3644</v>
      </c>
      <c r="AZ116" s="51" t="s">
        <v>3645</v>
      </c>
      <c r="BA116" s="51" t="s">
        <v>3646</v>
      </c>
      <c r="BB116" s="51" t="s">
        <v>3647</v>
      </c>
      <c r="BC116" s="51" t="s">
        <v>3166</v>
      </c>
      <c r="BD116" s="51" t="s">
        <v>1646</v>
      </c>
      <c r="BF116" s="85" t="str">
        <f t="shared" si="22"/>
        <v>PACKET STANDARD  - 33162INFINITE 32.501 a 3.000</v>
      </c>
      <c r="BG116" s="50" t="s">
        <v>51</v>
      </c>
      <c r="BH116" s="50" t="s">
        <v>44</v>
      </c>
      <c r="BI116" s="64" t="s">
        <v>3648</v>
      </c>
      <c r="BJ116" s="64" t="s">
        <v>2538</v>
      </c>
      <c r="BK116" s="64" t="s">
        <v>1784</v>
      </c>
      <c r="BL116" s="64" t="s">
        <v>3649</v>
      </c>
      <c r="BM116" s="64" t="s">
        <v>3650</v>
      </c>
      <c r="BN116" s="64" t="s">
        <v>3651</v>
      </c>
      <c r="BP116" s="85" t="str">
        <f t="shared" si="21"/>
        <v>PACKET NOVAS FAIXAS - 33227INFINITE 24001 a 4500</v>
      </c>
      <c r="BQ116" s="50" t="s">
        <v>49</v>
      </c>
      <c r="BR116" s="64" t="s">
        <v>96</v>
      </c>
      <c r="BS116" s="64" t="s">
        <v>3652</v>
      </c>
      <c r="BT116" s="64" t="s">
        <v>3653</v>
      </c>
      <c r="BU116" s="64" t="s">
        <v>3654</v>
      </c>
      <c r="BV116" s="64" t="s">
        <v>3325</v>
      </c>
      <c r="BW116" s="64" t="s">
        <v>3655</v>
      </c>
      <c r="BX116" s="64" t="s">
        <v>3656</v>
      </c>
    </row>
    <row r="117" spans="4:85" x14ac:dyDescent="0.25">
      <c r="D117" s="85" t="str">
        <f t="shared" si="26"/>
        <v>EXPORTA FÁCIL EXPRESSO - 45110INFINITE 33.001 a 3.500</v>
      </c>
      <c r="E117" s="50" t="s">
        <v>51</v>
      </c>
      <c r="F117" s="50" t="s">
        <v>46</v>
      </c>
      <c r="G117" s="147" t="s">
        <v>2248</v>
      </c>
      <c r="H117" s="147" t="s">
        <v>2249</v>
      </c>
      <c r="I117" s="147" t="s">
        <v>2250</v>
      </c>
      <c r="J117" s="147" t="s">
        <v>2251</v>
      </c>
      <c r="K117" s="147" t="s">
        <v>2252</v>
      </c>
      <c r="L117" s="147" t="s">
        <v>2253</v>
      </c>
      <c r="M117" s="147" t="s">
        <v>2254</v>
      </c>
      <c r="O117" s="85" t="str">
        <f>'[1]EXP FÁCIL STANDARD'!$A$1&amp;P117&amp;Q117</f>
        <v>EXPORTA FÁCIL STANDARD - 45128INFINITE 33.001 a 3.500</v>
      </c>
      <c r="P117" s="50" t="s">
        <v>51</v>
      </c>
      <c r="Q117" s="50" t="s">
        <v>46</v>
      </c>
      <c r="R117" s="146" t="s">
        <v>2255</v>
      </c>
      <c r="S117" s="146" t="s">
        <v>2256</v>
      </c>
      <c r="T117" s="146" t="s">
        <v>2257</v>
      </c>
      <c r="U117" s="146" t="s">
        <v>2258</v>
      </c>
      <c r="V117" s="146" t="s">
        <v>2259</v>
      </c>
      <c r="W117" s="146" t="s">
        <v>2260</v>
      </c>
      <c r="X117" s="146" t="s">
        <v>2261</v>
      </c>
      <c r="AV117" s="85" t="str">
        <f t="shared" si="20"/>
        <v>PACKET EXPRESS - 33170INFINITE 24.501 a 5.000</v>
      </c>
      <c r="AW117" s="50" t="s">
        <v>49</v>
      </c>
      <c r="AX117" s="51" t="s">
        <v>52</v>
      </c>
      <c r="AY117" s="51" t="s">
        <v>3657</v>
      </c>
      <c r="AZ117" s="51" t="s">
        <v>3658</v>
      </c>
      <c r="BA117" s="51" t="s">
        <v>3659</v>
      </c>
      <c r="BB117" s="51" t="s">
        <v>3660</v>
      </c>
      <c r="BC117" s="51" t="s">
        <v>3661</v>
      </c>
      <c r="BD117" s="51" t="s">
        <v>3662</v>
      </c>
      <c r="BF117" s="85" t="str">
        <f t="shared" si="22"/>
        <v>PACKET STANDARD  - 33162INFINITE 33.001 a 3.500</v>
      </c>
      <c r="BG117" s="50" t="s">
        <v>51</v>
      </c>
      <c r="BH117" s="50" t="s">
        <v>46</v>
      </c>
      <c r="BI117" s="64" t="s">
        <v>3663</v>
      </c>
      <c r="BJ117" s="64" t="s">
        <v>2486</v>
      </c>
      <c r="BK117" s="64" t="s">
        <v>1684</v>
      </c>
      <c r="BL117" s="64" t="s">
        <v>3664</v>
      </c>
      <c r="BM117" s="64" t="s">
        <v>3665</v>
      </c>
      <c r="BN117" s="64" t="s">
        <v>2643</v>
      </c>
      <c r="BP117" s="85" t="str">
        <f t="shared" si="21"/>
        <v>PACKET NOVAS FAIXAS - 33227INFINITE 24501 a 5000</v>
      </c>
      <c r="BQ117" s="50" t="s">
        <v>49</v>
      </c>
      <c r="BR117" s="64" t="s">
        <v>97</v>
      </c>
      <c r="BS117" s="64" t="s">
        <v>3666</v>
      </c>
      <c r="BT117" s="64" t="s">
        <v>3667</v>
      </c>
      <c r="BU117" s="64" t="s">
        <v>3668</v>
      </c>
      <c r="BV117" s="64" t="s">
        <v>2586</v>
      </c>
      <c r="BW117" s="64" t="s">
        <v>3669</v>
      </c>
      <c r="BX117" s="64" t="s">
        <v>3670</v>
      </c>
    </row>
    <row r="118" spans="4:85" x14ac:dyDescent="0.25">
      <c r="D118" s="85" t="str">
        <f t="shared" si="26"/>
        <v>EXPORTA FÁCIL EXPRESSO - 45110INFINITE 33.501 a 4.000</v>
      </c>
      <c r="E118" s="50" t="s">
        <v>51</v>
      </c>
      <c r="F118" s="50" t="s">
        <v>48</v>
      </c>
      <c r="G118" s="147" t="s">
        <v>2286</v>
      </c>
      <c r="H118" s="147" t="s">
        <v>2287</v>
      </c>
      <c r="I118" s="147" t="s">
        <v>2288</v>
      </c>
      <c r="J118" s="147" t="s">
        <v>2289</v>
      </c>
      <c r="K118" s="147" t="s">
        <v>2290</v>
      </c>
      <c r="L118" s="147" t="s">
        <v>2291</v>
      </c>
      <c r="M118" s="147" t="s">
        <v>2292</v>
      </c>
      <c r="O118" s="85" t="str">
        <f>'[1]EXP FÁCIL STANDARD'!$A$1&amp;P118&amp;Q118</f>
        <v>EXPORTA FÁCIL STANDARD - 45128INFINITE 33.501 a 4.000</v>
      </c>
      <c r="P118" s="50" t="s">
        <v>51</v>
      </c>
      <c r="Q118" s="50" t="s">
        <v>48</v>
      </c>
      <c r="R118" s="146" t="s">
        <v>2293</v>
      </c>
      <c r="S118" s="146" t="s">
        <v>2294</v>
      </c>
      <c r="T118" s="146" t="s">
        <v>2295</v>
      </c>
      <c r="U118" s="146" t="s">
        <v>2296</v>
      </c>
      <c r="V118" s="146" t="s">
        <v>2297</v>
      </c>
      <c r="W118" s="146" t="s">
        <v>2298</v>
      </c>
      <c r="X118" s="146" t="s">
        <v>2299</v>
      </c>
      <c r="AV118" s="85" t="str">
        <f t="shared" si="20"/>
        <v>PACKET EXPRESS - 33170INFINITE 21/2 Kg Adicional</v>
      </c>
      <c r="AW118" s="50" t="s">
        <v>49</v>
      </c>
      <c r="AX118" s="51" t="s">
        <v>54</v>
      </c>
      <c r="AY118" s="51" t="s">
        <v>1623</v>
      </c>
      <c r="AZ118" s="51" t="s">
        <v>2793</v>
      </c>
      <c r="BA118" s="51" t="s">
        <v>1585</v>
      </c>
      <c r="BB118" s="51" t="s">
        <v>2795</v>
      </c>
      <c r="BC118" s="51" t="s">
        <v>1599</v>
      </c>
      <c r="BD118" s="51" t="s">
        <v>3259</v>
      </c>
      <c r="BF118" s="85" t="str">
        <f t="shared" si="22"/>
        <v>PACKET STANDARD  - 33162INFINITE 33.501 a 4.000</v>
      </c>
      <c r="BG118" s="50" t="s">
        <v>51</v>
      </c>
      <c r="BH118" s="50" t="s">
        <v>48</v>
      </c>
      <c r="BI118" s="64" t="s">
        <v>1352</v>
      </c>
      <c r="BJ118" s="64" t="s">
        <v>3671</v>
      </c>
      <c r="BK118" s="64" t="s">
        <v>3672</v>
      </c>
      <c r="BL118" s="64" t="s">
        <v>3673</v>
      </c>
      <c r="BM118" s="64" t="s">
        <v>3674</v>
      </c>
      <c r="BN118" s="64" t="s">
        <v>3474</v>
      </c>
      <c r="BP118" s="85" t="str">
        <f t="shared" si="21"/>
        <v>PACKET NOVAS FAIXAS - 33227INFINITE 21/2 Kg Adicional (A)</v>
      </c>
      <c r="BQ118" s="50" t="s">
        <v>49</v>
      </c>
      <c r="BR118" s="64" t="s">
        <v>2420</v>
      </c>
      <c r="BS118" s="64" t="s">
        <v>3675</v>
      </c>
      <c r="BT118" s="64" t="s">
        <v>3676</v>
      </c>
      <c r="BU118" s="64" t="s">
        <v>3677</v>
      </c>
      <c r="BV118" s="64" t="s">
        <v>2952</v>
      </c>
      <c r="BW118" s="64" t="s">
        <v>3592</v>
      </c>
      <c r="BX118" s="64" t="s">
        <v>3678</v>
      </c>
    </row>
    <row r="119" spans="4:85" x14ac:dyDescent="0.25">
      <c r="D119" s="85" t="str">
        <f t="shared" si="26"/>
        <v>EXPORTA FÁCIL EXPRESSO - 45110INFINITE 34.001 a 4.500</v>
      </c>
      <c r="E119" s="50" t="s">
        <v>51</v>
      </c>
      <c r="F119" s="50" t="s">
        <v>50</v>
      </c>
      <c r="G119" s="147" t="s">
        <v>2322</v>
      </c>
      <c r="H119" s="147" t="s">
        <v>2323</v>
      </c>
      <c r="I119" s="147" t="s">
        <v>2324</v>
      </c>
      <c r="J119" s="147" t="s">
        <v>2325</v>
      </c>
      <c r="K119" s="147" t="s">
        <v>2326</v>
      </c>
      <c r="L119" s="147" t="s">
        <v>2327</v>
      </c>
      <c r="M119" s="147" t="s">
        <v>2328</v>
      </c>
      <c r="O119" s="85" t="str">
        <f>'[1]EXP FÁCIL STANDARD'!$A$1&amp;P119&amp;Q119</f>
        <v>EXPORTA FÁCIL STANDARD - 45128INFINITE 34.001 a 4.500</v>
      </c>
      <c r="P119" s="50" t="s">
        <v>51</v>
      </c>
      <c r="Q119" s="50" t="s">
        <v>50</v>
      </c>
      <c r="R119" s="146" t="s">
        <v>2329</v>
      </c>
      <c r="S119" s="146" t="s">
        <v>2330</v>
      </c>
      <c r="T119" s="146" t="s">
        <v>2331</v>
      </c>
      <c r="U119" s="146" t="s">
        <v>2332</v>
      </c>
      <c r="V119" s="146" t="s">
        <v>2333</v>
      </c>
      <c r="W119" s="146" t="s">
        <v>1432</v>
      </c>
      <c r="X119" s="146" t="s">
        <v>2334</v>
      </c>
      <c r="AV119" s="87" t="s">
        <v>11</v>
      </c>
      <c r="AW119" s="43" t="s">
        <v>1186</v>
      </c>
      <c r="AX119" s="43" t="s">
        <v>12</v>
      </c>
      <c r="AY119" s="49" t="s">
        <v>13</v>
      </c>
      <c r="AZ119" s="49" t="s">
        <v>14</v>
      </c>
      <c r="BA119" s="49" t="s">
        <v>15</v>
      </c>
      <c r="BB119" s="49" t="s">
        <v>16</v>
      </c>
      <c r="BC119" s="49" t="s">
        <v>17</v>
      </c>
      <c r="BD119" s="49" t="s">
        <v>18</v>
      </c>
      <c r="BF119" s="85" t="str">
        <f t="shared" si="22"/>
        <v>PACKET STANDARD  - 33162INFINITE 34.001 a 4.500</v>
      </c>
      <c r="BG119" s="50" t="s">
        <v>51</v>
      </c>
      <c r="BH119" s="50" t="s">
        <v>50</v>
      </c>
      <c r="BI119" s="64" t="s">
        <v>1542</v>
      </c>
      <c r="BJ119" s="64" t="s">
        <v>3525</v>
      </c>
      <c r="BK119" s="64" t="s">
        <v>3679</v>
      </c>
      <c r="BL119" s="64" t="s">
        <v>3680</v>
      </c>
      <c r="BM119" s="64" t="s">
        <v>3547</v>
      </c>
      <c r="BN119" s="64" t="s">
        <v>3611</v>
      </c>
      <c r="BP119" s="87" t="s">
        <v>11</v>
      </c>
      <c r="BQ119" s="43" t="s">
        <v>1186</v>
      </c>
      <c r="BR119" s="43" t="s">
        <v>12</v>
      </c>
      <c r="BS119" s="49" t="s">
        <v>13</v>
      </c>
      <c r="BT119" s="49" t="s">
        <v>14</v>
      </c>
      <c r="BU119" s="49" t="s">
        <v>15</v>
      </c>
      <c r="BV119" s="49" t="s">
        <v>16</v>
      </c>
      <c r="BW119" s="49" t="s">
        <v>17</v>
      </c>
      <c r="BX119" s="49" t="s">
        <v>18</v>
      </c>
    </row>
    <row r="120" spans="4:85" x14ac:dyDescent="0.25">
      <c r="D120" s="85" t="str">
        <f t="shared" si="26"/>
        <v>EXPORTA FÁCIL EXPRESSO - 45110INFINITE 34.501 a 5.000</v>
      </c>
      <c r="E120" s="50" t="s">
        <v>51</v>
      </c>
      <c r="F120" s="50" t="s">
        <v>52</v>
      </c>
      <c r="G120" s="147" t="s">
        <v>2354</v>
      </c>
      <c r="H120" s="147" t="s">
        <v>2355</v>
      </c>
      <c r="I120" s="147" t="s">
        <v>2356</v>
      </c>
      <c r="J120" s="147" t="s">
        <v>2357</v>
      </c>
      <c r="K120" s="147" t="s">
        <v>2358</v>
      </c>
      <c r="L120" s="147" t="s">
        <v>2359</v>
      </c>
      <c r="M120" s="147" t="s">
        <v>2360</v>
      </c>
      <c r="O120" s="85" t="str">
        <f>'[1]EXP FÁCIL STANDARD'!$A$1&amp;P120&amp;Q120</f>
        <v>EXPORTA FÁCIL STANDARD - 45128INFINITE 34.501 a 5.000</v>
      </c>
      <c r="P120" s="50" t="s">
        <v>51</v>
      </c>
      <c r="Q120" s="50" t="s">
        <v>52</v>
      </c>
      <c r="R120" s="146" t="s">
        <v>2361</v>
      </c>
      <c r="S120" s="146" t="s">
        <v>2362</v>
      </c>
      <c r="T120" s="146" t="s">
        <v>2363</v>
      </c>
      <c r="U120" s="146" t="s">
        <v>2364</v>
      </c>
      <c r="V120" s="146" t="s">
        <v>2365</v>
      </c>
      <c r="W120" s="146" t="s">
        <v>2366</v>
      </c>
      <c r="X120" s="146" t="s">
        <v>2367</v>
      </c>
      <c r="AV120" s="85" t="str">
        <f t="shared" ref="AV120:AV182" si="27">$AV$1&amp;AW120&amp;AX120</f>
        <v>PACKET EXPRESS - 33170INFINITE 30 a 300</v>
      </c>
      <c r="AW120" s="50" t="s">
        <v>51</v>
      </c>
      <c r="AX120" s="51" t="s">
        <v>24</v>
      </c>
      <c r="AY120" s="51" t="s">
        <v>3606</v>
      </c>
      <c r="AZ120" s="51" t="s">
        <v>2447</v>
      </c>
      <c r="BA120" s="51" t="s">
        <v>3681</v>
      </c>
      <c r="BB120" s="51" t="s">
        <v>3682</v>
      </c>
      <c r="BC120" s="51" t="s">
        <v>3683</v>
      </c>
      <c r="BD120" s="51" t="s">
        <v>3684</v>
      </c>
      <c r="BF120" s="85" t="str">
        <f t="shared" ref="BF120:BF180" si="28">$BF$1&amp;BG120&amp;BH120</f>
        <v>PACKET STANDARD  - 33162INFINITE 34.501 a 5.000</v>
      </c>
      <c r="BG120" s="50" t="s">
        <v>51</v>
      </c>
      <c r="BH120" s="50" t="s">
        <v>52</v>
      </c>
      <c r="BI120" s="64" t="s">
        <v>2659</v>
      </c>
      <c r="BJ120" s="64" t="s">
        <v>3685</v>
      </c>
      <c r="BK120" s="64" t="s">
        <v>3686</v>
      </c>
      <c r="BL120" s="64" t="s">
        <v>2316</v>
      </c>
      <c r="BM120" s="64" t="s">
        <v>3687</v>
      </c>
      <c r="BN120" s="64" t="s">
        <v>2197</v>
      </c>
      <c r="BP120" s="85" t="str">
        <f t="shared" ref="BP120:BP182" si="29">$BP$1&amp;BQ120&amp;BR120</f>
        <v>PACKET NOVAS FAIXAS - 33227INFINITE 3  0 a 200</v>
      </c>
      <c r="BQ120" s="50" t="s">
        <v>51</v>
      </c>
      <c r="BR120" s="64" t="s">
        <v>2000</v>
      </c>
      <c r="BS120" s="64" t="s">
        <v>3688</v>
      </c>
      <c r="BT120" s="64" t="s">
        <v>3689</v>
      </c>
      <c r="BU120" s="64" t="s">
        <v>3690</v>
      </c>
      <c r="BV120" s="64" t="s">
        <v>3691</v>
      </c>
      <c r="BW120" s="64" t="s">
        <v>3692</v>
      </c>
      <c r="BX120" s="64" t="s">
        <v>3693</v>
      </c>
    </row>
    <row r="121" spans="4:85" x14ac:dyDescent="0.25">
      <c r="D121" s="85" t="str">
        <f t="shared" si="26"/>
        <v>EXPORTA FÁCIL EXPRESSO - 45110INFINITE 31/2 Kg Adicional</v>
      </c>
      <c r="E121" s="50" t="s">
        <v>51</v>
      </c>
      <c r="F121" s="50" t="s">
        <v>54</v>
      </c>
      <c r="G121" s="147" t="s">
        <v>2386</v>
      </c>
      <c r="H121" s="147" t="s">
        <v>2387</v>
      </c>
      <c r="I121" s="147" t="s">
        <v>1607</v>
      </c>
      <c r="J121" s="147" t="s">
        <v>2388</v>
      </c>
      <c r="K121" s="147" t="s">
        <v>2389</v>
      </c>
      <c r="L121" s="147" t="s">
        <v>2390</v>
      </c>
      <c r="M121" s="147" t="s">
        <v>2391</v>
      </c>
      <c r="O121" s="85" t="str">
        <f>'[1]EXP FÁCIL STANDARD'!$A$1&amp;P121&amp;Q121</f>
        <v>EXPORTA FÁCIL STANDARD - 45128INFINITE 31/2 Kg Adicional</v>
      </c>
      <c r="P121" s="50" t="s">
        <v>51</v>
      </c>
      <c r="Q121" s="50" t="s">
        <v>54</v>
      </c>
      <c r="R121" s="146" t="s">
        <v>2392</v>
      </c>
      <c r="S121" s="146" t="s">
        <v>2393</v>
      </c>
      <c r="T121" s="146" t="s">
        <v>2394</v>
      </c>
      <c r="U121" s="146" t="s">
        <v>1763</v>
      </c>
      <c r="V121" s="146" t="s">
        <v>1607</v>
      </c>
      <c r="W121" s="146" t="s">
        <v>2395</v>
      </c>
      <c r="X121" s="146" t="s">
        <v>1561</v>
      </c>
      <c r="AV121" s="85" t="str">
        <f t="shared" si="27"/>
        <v>PACKET EXPRESS - 33170INFINITE 3301 a 500</v>
      </c>
      <c r="AW121" s="50" t="s">
        <v>51</v>
      </c>
      <c r="AX121" s="51" t="s">
        <v>30</v>
      </c>
      <c r="AY121" s="51" t="s">
        <v>3694</v>
      </c>
      <c r="AZ121" s="51" t="s">
        <v>77</v>
      </c>
      <c r="BA121" s="51" t="s">
        <v>3695</v>
      </c>
      <c r="BB121" s="51" t="s">
        <v>3696</v>
      </c>
      <c r="BC121" s="51" t="s">
        <v>3697</v>
      </c>
      <c r="BD121" s="51" t="s">
        <v>3698</v>
      </c>
      <c r="BF121" s="85" t="str">
        <f t="shared" si="28"/>
        <v>PACKET STANDARD  - 33162INFINITE 31/2 Kg Adicional</v>
      </c>
      <c r="BG121" s="50" t="s">
        <v>51</v>
      </c>
      <c r="BH121" s="50" t="s">
        <v>54</v>
      </c>
      <c r="BI121" s="64" t="s">
        <v>3699</v>
      </c>
      <c r="BJ121" s="64" t="s">
        <v>2402</v>
      </c>
      <c r="BK121" s="64" t="s">
        <v>3408</v>
      </c>
      <c r="BL121" s="64" t="s">
        <v>3700</v>
      </c>
      <c r="BM121" s="64" t="s">
        <v>3701</v>
      </c>
      <c r="BN121" s="64" t="s">
        <v>3331</v>
      </c>
      <c r="BP121" s="85" t="str">
        <f t="shared" si="29"/>
        <v>PACKET NOVAS FAIXAS - 33227INFINITE 3201 a   500</v>
      </c>
      <c r="BQ121" s="50" t="s">
        <v>51</v>
      </c>
      <c r="BR121" s="64" t="s">
        <v>2056</v>
      </c>
      <c r="BS121" s="64" t="s">
        <v>3702</v>
      </c>
      <c r="BT121" s="64" t="s">
        <v>3703</v>
      </c>
      <c r="BU121" s="64" t="s">
        <v>3704</v>
      </c>
      <c r="BV121" s="64" t="s">
        <v>3705</v>
      </c>
      <c r="BW121" s="64" t="s">
        <v>3706</v>
      </c>
      <c r="BX121" s="64" t="s">
        <v>3207</v>
      </c>
    </row>
    <row r="122" spans="4:85" x14ac:dyDescent="0.25">
      <c r="D122" s="85" t="str">
        <f t="shared" si="26"/>
        <v>EXPORTA FÁCIL EXPRESSO - 45110 Peso (g)</v>
      </c>
      <c r="E122" s="43"/>
      <c r="F122" s="43" t="s">
        <v>12</v>
      </c>
      <c r="G122" s="51" t="s">
        <v>13</v>
      </c>
      <c r="H122" s="51" t="s">
        <v>14</v>
      </c>
      <c r="I122" s="51" t="s">
        <v>15</v>
      </c>
      <c r="J122" s="51" t="s">
        <v>16</v>
      </c>
      <c r="K122" s="51" t="s">
        <v>17</v>
      </c>
      <c r="L122" s="51" t="s">
        <v>18</v>
      </c>
      <c r="M122" s="51" t="s">
        <v>19</v>
      </c>
      <c r="O122" s="85" t="str">
        <f>'[1]EXP FÁCIL STANDARD'!$A$1&amp;P122&amp;Q122</f>
        <v>EXPORTA FÁCIL STANDARD - 45128 Peso (g)</v>
      </c>
      <c r="P122" s="43"/>
      <c r="Q122" s="43" t="s">
        <v>12</v>
      </c>
      <c r="R122" s="51" t="s">
        <v>13</v>
      </c>
      <c r="S122" s="51" t="s">
        <v>14</v>
      </c>
      <c r="T122" s="51" t="s">
        <v>15</v>
      </c>
      <c r="U122" s="51" t="s">
        <v>16</v>
      </c>
      <c r="V122" s="51" t="s">
        <v>17</v>
      </c>
      <c r="W122" s="51" t="s">
        <v>18</v>
      </c>
      <c r="X122" s="51" t="s">
        <v>19</v>
      </c>
      <c r="AV122" s="85" t="str">
        <f t="shared" si="27"/>
        <v>PACKET EXPRESS - 33170INFINITE 3501 a 1000</v>
      </c>
      <c r="AW122" s="50" t="s">
        <v>51</v>
      </c>
      <c r="AX122" s="51" t="s">
        <v>28</v>
      </c>
      <c r="AY122" s="51" t="s">
        <v>3707</v>
      </c>
      <c r="AZ122" s="51" t="s">
        <v>3708</v>
      </c>
      <c r="BA122" s="51" t="s">
        <v>3709</v>
      </c>
      <c r="BB122" s="51" t="s">
        <v>2971</v>
      </c>
      <c r="BC122" s="51" t="s">
        <v>3710</v>
      </c>
      <c r="BD122" s="51" t="s">
        <v>3711</v>
      </c>
      <c r="BF122" s="87" t="s">
        <v>11</v>
      </c>
      <c r="BG122" s="43" t="s">
        <v>1186</v>
      </c>
      <c r="BH122" s="43" t="s">
        <v>12</v>
      </c>
      <c r="BI122" s="49" t="s">
        <v>13</v>
      </c>
      <c r="BJ122" s="49" t="s">
        <v>14</v>
      </c>
      <c r="BK122" s="49" t="s">
        <v>15</v>
      </c>
      <c r="BL122" s="49" t="s">
        <v>16</v>
      </c>
      <c r="BM122" s="49" t="s">
        <v>17</v>
      </c>
      <c r="BN122" s="49" t="s">
        <v>18</v>
      </c>
      <c r="BP122" s="85" t="str">
        <f t="shared" si="29"/>
        <v>PACKET NOVAS FAIXAS - 33227INFINITE 3501 a   1000</v>
      </c>
      <c r="BQ122" s="50" t="s">
        <v>51</v>
      </c>
      <c r="BR122" s="64" t="s">
        <v>2109</v>
      </c>
      <c r="BS122" s="64" t="s">
        <v>3712</v>
      </c>
      <c r="BT122" s="64" t="s">
        <v>1257</v>
      </c>
      <c r="BU122" s="64" t="s">
        <v>3713</v>
      </c>
      <c r="BV122" s="64" t="s">
        <v>3714</v>
      </c>
      <c r="BW122" s="64" t="s">
        <v>1666</v>
      </c>
      <c r="BX122" s="64" t="s">
        <v>3715</v>
      </c>
      <c r="CA122" s="92"/>
      <c r="CB122" s="92"/>
      <c r="CC122" s="93"/>
      <c r="CD122" s="93"/>
      <c r="CE122" s="93"/>
      <c r="CF122" s="93"/>
      <c r="CG122" s="93"/>
    </row>
    <row r="123" spans="4:85" x14ac:dyDescent="0.25">
      <c r="D123" s="85" t="str">
        <f t="shared" si="26"/>
        <v>EXPORTA FÁCIL EXPRESSO - 45110INFINITE 40 a 500</v>
      </c>
      <c r="E123" s="50" t="s">
        <v>53</v>
      </c>
      <c r="F123" s="50" t="s">
        <v>22</v>
      </c>
      <c r="G123" s="147" t="s">
        <v>1961</v>
      </c>
      <c r="H123" s="147" t="s">
        <v>1962</v>
      </c>
      <c r="I123" s="147" t="s">
        <v>1963</v>
      </c>
      <c r="J123" s="147" t="s">
        <v>1964</v>
      </c>
      <c r="K123" s="147" t="s">
        <v>1965</v>
      </c>
      <c r="L123" s="147" t="s">
        <v>1966</v>
      </c>
      <c r="M123" s="147" t="s">
        <v>1967</v>
      </c>
      <c r="O123" s="85" t="str">
        <f>'[1]EXP FÁCIL STANDARD'!$A$1&amp;P123&amp;Q123</f>
        <v>EXPORTA FÁCIL STANDARD - 45128INFINITE 40 a 500</v>
      </c>
      <c r="P123" s="50" t="s">
        <v>53</v>
      </c>
      <c r="Q123" s="50" t="s">
        <v>22</v>
      </c>
      <c r="R123" s="146" t="s">
        <v>1968</v>
      </c>
      <c r="S123" s="146" t="s">
        <v>1969</v>
      </c>
      <c r="T123" s="146" t="s">
        <v>1970</v>
      </c>
      <c r="U123" s="146" t="s">
        <v>1971</v>
      </c>
      <c r="V123" s="146" t="s">
        <v>1972</v>
      </c>
      <c r="W123" s="146" t="s">
        <v>1973</v>
      </c>
      <c r="X123" s="146" t="s">
        <v>1974</v>
      </c>
      <c r="AV123" s="85" t="str">
        <f t="shared" si="27"/>
        <v>PACKET EXPRESS - 33170INFINITE 31001 a 1.500</v>
      </c>
      <c r="AW123" s="50" t="s">
        <v>51</v>
      </c>
      <c r="AX123" s="51" t="s">
        <v>34</v>
      </c>
      <c r="AY123" s="51" t="s">
        <v>3716</v>
      </c>
      <c r="AZ123" s="51" t="s">
        <v>1899</v>
      </c>
      <c r="BA123" s="51" t="s">
        <v>3717</v>
      </c>
      <c r="BB123" s="51" t="s">
        <v>3718</v>
      </c>
      <c r="BC123" s="51" t="s">
        <v>3719</v>
      </c>
      <c r="BD123" s="51" t="s">
        <v>3720</v>
      </c>
      <c r="BF123" s="85" t="str">
        <f t="shared" si="28"/>
        <v>PACKET STANDARD  - 33162INFINITE 40 a 500</v>
      </c>
      <c r="BG123" s="50" t="s">
        <v>53</v>
      </c>
      <c r="BH123" s="50" t="s">
        <v>22</v>
      </c>
      <c r="BI123" s="64" t="s">
        <v>1473</v>
      </c>
      <c r="BJ123" s="64" t="s">
        <v>3721</v>
      </c>
      <c r="BK123" s="64" t="s">
        <v>3722</v>
      </c>
      <c r="BL123" s="64" t="s">
        <v>3723</v>
      </c>
      <c r="BM123" s="64" t="s">
        <v>3724</v>
      </c>
      <c r="BN123" s="64" t="s">
        <v>3725</v>
      </c>
      <c r="BP123" s="85" t="str">
        <f t="shared" si="29"/>
        <v>PACKET NOVAS FAIXAS - 33227INFINITE 31001 a   1500</v>
      </c>
      <c r="BQ123" s="50" t="s">
        <v>51</v>
      </c>
      <c r="BR123" s="64" t="s">
        <v>2157</v>
      </c>
      <c r="BS123" s="64" t="s">
        <v>3726</v>
      </c>
      <c r="BT123" s="64" t="s">
        <v>3727</v>
      </c>
      <c r="BU123" s="64" t="s">
        <v>3728</v>
      </c>
      <c r="BV123" s="64" t="s">
        <v>3729</v>
      </c>
      <c r="BW123" s="64" t="s">
        <v>3730</v>
      </c>
      <c r="BX123" s="64" t="s">
        <v>3233</v>
      </c>
    </row>
    <row r="124" spans="4:85" x14ac:dyDescent="0.25">
      <c r="D124" s="85" t="str">
        <f t="shared" si="26"/>
        <v>EXPORTA FÁCIL EXPRESSO - 45110INFINITE 4501 a 1000</v>
      </c>
      <c r="E124" s="50" t="s">
        <v>53</v>
      </c>
      <c r="F124" s="50" t="s">
        <v>28</v>
      </c>
      <c r="G124" s="147" t="s">
        <v>2016</v>
      </c>
      <c r="H124" s="147" t="s">
        <v>2017</v>
      </c>
      <c r="I124" s="147" t="s">
        <v>2018</v>
      </c>
      <c r="J124" s="147" t="s">
        <v>2019</v>
      </c>
      <c r="K124" s="147" t="s">
        <v>2020</v>
      </c>
      <c r="L124" s="147" t="s">
        <v>2021</v>
      </c>
      <c r="M124" s="147" t="s">
        <v>2022</v>
      </c>
      <c r="O124" s="85" t="str">
        <f>'[1]EXP FÁCIL STANDARD'!$A$1&amp;P124&amp;Q124</f>
        <v>EXPORTA FÁCIL STANDARD - 45128INFINITE 4501 a 1000</v>
      </c>
      <c r="P124" s="50" t="s">
        <v>53</v>
      </c>
      <c r="Q124" s="50" t="s">
        <v>28</v>
      </c>
      <c r="R124" s="146" t="s">
        <v>2023</v>
      </c>
      <c r="S124" s="146" t="s">
        <v>2024</v>
      </c>
      <c r="T124" s="146" t="s">
        <v>2025</v>
      </c>
      <c r="U124" s="146" t="s">
        <v>2026</v>
      </c>
      <c r="V124" s="146" t="s">
        <v>2027</v>
      </c>
      <c r="W124" s="146" t="s">
        <v>2028</v>
      </c>
      <c r="X124" s="146" t="s">
        <v>2029</v>
      </c>
      <c r="AV124" s="85" t="str">
        <f t="shared" si="27"/>
        <v>PACKET EXPRESS - 33170INFINITE 31.501 a 2.000</v>
      </c>
      <c r="AW124" s="50" t="s">
        <v>51</v>
      </c>
      <c r="AX124" s="51" t="s">
        <v>38</v>
      </c>
      <c r="AY124" s="51" t="s">
        <v>3515</v>
      </c>
      <c r="AZ124" s="51" t="s">
        <v>3731</v>
      </c>
      <c r="BA124" s="51" t="s">
        <v>3732</v>
      </c>
      <c r="BB124" s="51" t="s">
        <v>3428</v>
      </c>
      <c r="BC124" s="51" t="s">
        <v>3733</v>
      </c>
      <c r="BD124" s="51" t="s">
        <v>3397</v>
      </c>
      <c r="BF124" s="85" t="str">
        <f t="shared" si="28"/>
        <v>PACKET STANDARD  - 33162INFINITE 4501 a 1000</v>
      </c>
      <c r="BG124" s="50" t="s">
        <v>53</v>
      </c>
      <c r="BH124" s="50" t="s">
        <v>28</v>
      </c>
      <c r="BI124" s="64" t="s">
        <v>3734</v>
      </c>
      <c r="BJ124" s="64" t="s">
        <v>3735</v>
      </c>
      <c r="BK124" s="64" t="s">
        <v>3736</v>
      </c>
      <c r="BL124" s="64" t="s">
        <v>3737</v>
      </c>
      <c r="BM124" s="64" t="s">
        <v>3738</v>
      </c>
      <c r="BN124" s="64" t="s">
        <v>3739</v>
      </c>
      <c r="BP124" s="85" t="str">
        <f t="shared" si="29"/>
        <v>PACKET NOVAS FAIXAS - 33227INFINITE 31501 a   2000</v>
      </c>
      <c r="BQ124" s="50" t="s">
        <v>51</v>
      </c>
      <c r="BR124" s="64" t="s">
        <v>2200</v>
      </c>
      <c r="BS124" s="64" t="s">
        <v>2791</v>
      </c>
      <c r="BT124" s="64" t="s">
        <v>3301</v>
      </c>
      <c r="BU124" s="64" t="s">
        <v>2475</v>
      </c>
      <c r="BV124" s="64" t="s">
        <v>2476</v>
      </c>
      <c r="BW124" s="64" t="s">
        <v>2477</v>
      </c>
      <c r="BX124" s="64" t="s">
        <v>2478</v>
      </c>
    </row>
    <row r="125" spans="4:85" x14ac:dyDescent="0.25">
      <c r="D125" s="85" t="str">
        <f t="shared" si="26"/>
        <v>EXPORTA FÁCIL EXPRESSO - 45110INFINITE 41001 a 1.500</v>
      </c>
      <c r="E125" s="50" t="s">
        <v>53</v>
      </c>
      <c r="F125" s="50" t="s">
        <v>34</v>
      </c>
      <c r="G125" s="147" t="s">
        <v>2071</v>
      </c>
      <c r="H125" s="147" t="s">
        <v>2072</v>
      </c>
      <c r="I125" s="147" t="s">
        <v>2073</v>
      </c>
      <c r="J125" s="147" t="s">
        <v>2074</v>
      </c>
      <c r="K125" s="147" t="s">
        <v>2075</v>
      </c>
      <c r="L125" s="147" t="s">
        <v>2076</v>
      </c>
      <c r="M125" s="147" t="s">
        <v>2077</v>
      </c>
      <c r="O125" s="85" t="str">
        <f>'[1]EXP FÁCIL STANDARD'!$A$1&amp;P125&amp;Q125</f>
        <v>EXPORTA FÁCIL STANDARD - 45128INFINITE 41001 a 1.500</v>
      </c>
      <c r="P125" s="50" t="s">
        <v>53</v>
      </c>
      <c r="Q125" s="50" t="s">
        <v>34</v>
      </c>
      <c r="R125" s="146" t="s">
        <v>2078</v>
      </c>
      <c r="S125" s="146" t="s">
        <v>2079</v>
      </c>
      <c r="T125" s="146" t="s">
        <v>2080</v>
      </c>
      <c r="U125" s="146" t="s">
        <v>2081</v>
      </c>
      <c r="V125" s="146" t="s">
        <v>2082</v>
      </c>
      <c r="W125" s="146" t="s">
        <v>2083</v>
      </c>
      <c r="X125" s="146" t="s">
        <v>2084</v>
      </c>
      <c r="AV125" s="85" t="str">
        <f t="shared" si="27"/>
        <v>PACKET EXPRESS - 33170INFINITE 32.001 a 2.500</v>
      </c>
      <c r="AW125" s="50" t="s">
        <v>51</v>
      </c>
      <c r="AX125" s="51" t="s">
        <v>42</v>
      </c>
      <c r="AY125" s="51" t="s">
        <v>1953</v>
      </c>
      <c r="AZ125" s="51" t="s">
        <v>3012</v>
      </c>
      <c r="BA125" s="51" t="s">
        <v>3013</v>
      </c>
      <c r="BB125" s="51" t="s">
        <v>3740</v>
      </c>
      <c r="BC125" s="51" t="s">
        <v>3015</v>
      </c>
      <c r="BD125" s="51" t="s">
        <v>3016</v>
      </c>
      <c r="BF125" s="85" t="str">
        <f t="shared" si="28"/>
        <v>PACKET STANDARD  - 33162INFINITE 41001 a 1.500</v>
      </c>
      <c r="BG125" s="50" t="s">
        <v>53</v>
      </c>
      <c r="BH125" s="50" t="s">
        <v>34</v>
      </c>
      <c r="BI125" s="64" t="s">
        <v>3741</v>
      </c>
      <c r="BJ125" s="64" t="s">
        <v>3742</v>
      </c>
      <c r="BK125" s="64" t="s">
        <v>3743</v>
      </c>
      <c r="BL125" s="64" t="s">
        <v>3026</v>
      </c>
      <c r="BM125" s="64" t="s">
        <v>3744</v>
      </c>
      <c r="BN125" s="64" t="s">
        <v>3745</v>
      </c>
      <c r="BP125" s="85" t="str">
        <f t="shared" si="29"/>
        <v>PACKET NOVAS FAIXAS - 33227INFINITE 32001 a   2500</v>
      </c>
      <c r="BQ125" s="50" t="s">
        <v>51</v>
      </c>
      <c r="BR125" s="64" t="s">
        <v>2238</v>
      </c>
      <c r="BS125" s="64" t="s">
        <v>1727</v>
      </c>
      <c r="BT125" s="64" t="s">
        <v>1700</v>
      </c>
      <c r="BU125" s="64" t="s">
        <v>1992</v>
      </c>
      <c r="BV125" s="64" t="s">
        <v>2858</v>
      </c>
      <c r="BW125" s="64" t="s">
        <v>3746</v>
      </c>
      <c r="BX125" s="64" t="s">
        <v>3260</v>
      </c>
    </row>
    <row r="126" spans="4:85" x14ac:dyDescent="0.25">
      <c r="D126" s="85" t="str">
        <f t="shared" si="26"/>
        <v>EXPORTA FÁCIL EXPRESSO - 45110INFINITE 41.501 a 2.000</v>
      </c>
      <c r="E126" s="50" t="s">
        <v>53</v>
      </c>
      <c r="F126" s="50" t="s">
        <v>38</v>
      </c>
      <c r="G126" s="147" t="s">
        <v>2120</v>
      </c>
      <c r="H126" s="147" t="s">
        <v>1321</v>
      </c>
      <c r="I126" s="147" t="s">
        <v>2121</v>
      </c>
      <c r="J126" s="147" t="s">
        <v>2122</v>
      </c>
      <c r="K126" s="147" t="s">
        <v>2123</v>
      </c>
      <c r="L126" s="147" t="s">
        <v>2124</v>
      </c>
      <c r="M126" s="147" t="s">
        <v>2125</v>
      </c>
      <c r="O126" s="85" t="str">
        <f>'[1]EXP FÁCIL STANDARD'!$A$1&amp;P126&amp;Q126</f>
        <v>EXPORTA FÁCIL STANDARD - 45128INFINITE 41.501 a 2.000</v>
      </c>
      <c r="P126" s="50" t="s">
        <v>53</v>
      </c>
      <c r="Q126" s="50" t="s">
        <v>38</v>
      </c>
      <c r="R126" s="146" t="s">
        <v>2126</v>
      </c>
      <c r="S126" s="146" t="s">
        <v>1190</v>
      </c>
      <c r="T126" s="146" t="s">
        <v>2127</v>
      </c>
      <c r="U126" s="146" t="s">
        <v>2128</v>
      </c>
      <c r="V126" s="146" t="s">
        <v>2129</v>
      </c>
      <c r="W126" s="146" t="s">
        <v>2130</v>
      </c>
      <c r="X126" s="146" t="s">
        <v>2131</v>
      </c>
      <c r="AV126" s="85" t="str">
        <f t="shared" si="27"/>
        <v>PACKET EXPRESS - 33170INFINITE 32.501 a 3.000</v>
      </c>
      <c r="AW126" s="50" t="s">
        <v>51</v>
      </c>
      <c r="AX126" s="51" t="s">
        <v>44</v>
      </c>
      <c r="AY126" s="51" t="s">
        <v>3747</v>
      </c>
      <c r="AZ126" s="51" t="s">
        <v>3748</v>
      </c>
      <c r="BA126" s="51" t="s">
        <v>1531</v>
      </c>
      <c r="BB126" s="51" t="s">
        <v>3317</v>
      </c>
      <c r="BC126" s="51" t="s">
        <v>1601</v>
      </c>
      <c r="BD126" s="51" t="s">
        <v>3269</v>
      </c>
      <c r="BF126" s="85" t="str">
        <f t="shared" si="28"/>
        <v>PACKET STANDARD  - 33162INFINITE 41.501 a 2.000</v>
      </c>
      <c r="BG126" s="50" t="s">
        <v>53</v>
      </c>
      <c r="BH126" s="50" t="s">
        <v>38</v>
      </c>
      <c r="BI126" s="64" t="s">
        <v>3749</v>
      </c>
      <c r="BJ126" s="64" t="s">
        <v>3492</v>
      </c>
      <c r="BK126" s="64" t="s">
        <v>3750</v>
      </c>
      <c r="BL126" s="64" t="s">
        <v>3751</v>
      </c>
      <c r="BM126" s="64" t="s">
        <v>3603</v>
      </c>
      <c r="BN126" s="64" t="s">
        <v>3752</v>
      </c>
      <c r="BP126" s="85" t="str">
        <f t="shared" si="29"/>
        <v>PACKET NOVAS FAIXAS - 33227INFINITE 32501 a   3000</v>
      </c>
      <c r="BQ126" s="50" t="s">
        <v>51</v>
      </c>
      <c r="BR126" s="64" t="s">
        <v>2274</v>
      </c>
      <c r="BS126" s="64" t="s">
        <v>3624</v>
      </c>
      <c r="BT126" s="64" t="s">
        <v>3747</v>
      </c>
      <c r="BU126" s="64" t="s">
        <v>3753</v>
      </c>
      <c r="BV126" s="64" t="s">
        <v>3475</v>
      </c>
      <c r="BW126" s="64" t="s">
        <v>3754</v>
      </c>
      <c r="BX126" s="64" t="s">
        <v>3755</v>
      </c>
    </row>
    <row r="127" spans="4:85" x14ac:dyDescent="0.25">
      <c r="D127" s="85" t="str">
        <f t="shared" si="26"/>
        <v>EXPORTA FÁCIL EXPRESSO - 45110INFINITE 42.001 a 2.500</v>
      </c>
      <c r="E127" s="50" t="s">
        <v>53</v>
      </c>
      <c r="F127" s="50" t="s">
        <v>42</v>
      </c>
      <c r="G127" s="147" t="s">
        <v>2170</v>
      </c>
      <c r="H127" s="147" t="s">
        <v>2171</v>
      </c>
      <c r="I127" s="147" t="s">
        <v>2172</v>
      </c>
      <c r="J127" s="147" t="s">
        <v>2173</v>
      </c>
      <c r="K127" s="147" t="s">
        <v>2174</v>
      </c>
      <c r="L127" s="147" t="s">
        <v>2175</v>
      </c>
      <c r="M127" s="147" t="s">
        <v>2176</v>
      </c>
      <c r="O127" s="85" t="str">
        <f>'[1]EXP FÁCIL STANDARD'!$A$1&amp;P127&amp;Q127</f>
        <v>EXPORTA FÁCIL STANDARD - 45128INFINITE 42.001 a 2.500</v>
      </c>
      <c r="P127" s="50" t="s">
        <v>53</v>
      </c>
      <c r="Q127" s="50" t="s">
        <v>42</v>
      </c>
      <c r="R127" s="146" t="s">
        <v>2177</v>
      </c>
      <c r="S127" s="146" t="s">
        <v>2178</v>
      </c>
      <c r="T127" s="146" t="s">
        <v>2179</v>
      </c>
      <c r="U127" s="146" t="s">
        <v>2180</v>
      </c>
      <c r="V127" s="146" t="s">
        <v>2181</v>
      </c>
      <c r="W127" s="146" t="s">
        <v>1896</v>
      </c>
      <c r="X127" s="146" t="s">
        <v>2182</v>
      </c>
      <c r="AV127" s="85" t="str">
        <f t="shared" si="27"/>
        <v>PACKET EXPRESS - 33170INFINITE 33.001 a 3.500</v>
      </c>
      <c r="AW127" s="50" t="s">
        <v>51</v>
      </c>
      <c r="AX127" s="51" t="s">
        <v>46</v>
      </c>
      <c r="AY127" s="51" t="s">
        <v>1567</v>
      </c>
      <c r="AZ127" s="51" t="s">
        <v>3756</v>
      </c>
      <c r="BA127" s="51" t="s">
        <v>3537</v>
      </c>
      <c r="BB127" s="51" t="s">
        <v>3757</v>
      </c>
      <c r="BC127" s="51" t="s">
        <v>3758</v>
      </c>
      <c r="BD127" s="51" t="s">
        <v>3759</v>
      </c>
      <c r="BF127" s="85" t="str">
        <f t="shared" si="28"/>
        <v>PACKET STANDARD  - 33162INFINITE 42.001 a 2.500</v>
      </c>
      <c r="BG127" s="50" t="s">
        <v>53</v>
      </c>
      <c r="BH127" s="50" t="s">
        <v>42</v>
      </c>
      <c r="BI127" s="64" t="s">
        <v>2963</v>
      </c>
      <c r="BJ127" s="64" t="s">
        <v>3760</v>
      </c>
      <c r="BK127" s="64" t="s">
        <v>3761</v>
      </c>
      <c r="BL127" s="64" t="s">
        <v>3762</v>
      </c>
      <c r="BM127" s="64" t="s">
        <v>3763</v>
      </c>
      <c r="BN127" s="64" t="s">
        <v>3764</v>
      </c>
      <c r="BP127" s="85" t="str">
        <f t="shared" si="29"/>
        <v>PACKET NOVAS FAIXAS - 33227INFINITE 33001 a  3500</v>
      </c>
      <c r="BQ127" s="50" t="s">
        <v>51</v>
      </c>
      <c r="BR127" s="64" t="s">
        <v>2312</v>
      </c>
      <c r="BS127" s="64" t="s">
        <v>3765</v>
      </c>
      <c r="BT127" s="64" t="s">
        <v>3766</v>
      </c>
      <c r="BU127" s="64" t="s">
        <v>3767</v>
      </c>
      <c r="BV127" s="64" t="s">
        <v>3027</v>
      </c>
      <c r="BW127" s="64" t="s">
        <v>3768</v>
      </c>
      <c r="BX127" s="64" t="s">
        <v>3475</v>
      </c>
    </row>
    <row r="128" spans="4:85" x14ac:dyDescent="0.25">
      <c r="D128" s="85" t="str">
        <f t="shared" si="26"/>
        <v>EXPORTA FÁCIL EXPRESSO - 45110INFINITE 42.501 a 3.000</v>
      </c>
      <c r="E128" s="50" t="s">
        <v>53</v>
      </c>
      <c r="F128" s="50" t="s">
        <v>44</v>
      </c>
      <c r="G128" s="147" t="s">
        <v>2212</v>
      </c>
      <c r="H128" s="147" t="s">
        <v>2213</v>
      </c>
      <c r="I128" s="147" t="s">
        <v>2214</v>
      </c>
      <c r="J128" s="147" t="s">
        <v>2215</v>
      </c>
      <c r="K128" s="147" t="s">
        <v>2216</v>
      </c>
      <c r="L128" s="147" t="s">
        <v>2217</v>
      </c>
      <c r="M128" s="147" t="s">
        <v>2218</v>
      </c>
      <c r="O128" s="85" t="str">
        <f>'[1]EXP FÁCIL STANDARD'!$A$1&amp;P128&amp;Q128</f>
        <v>EXPORTA FÁCIL STANDARD - 45128INFINITE 42.501 a 3.000</v>
      </c>
      <c r="P128" s="50" t="s">
        <v>53</v>
      </c>
      <c r="Q128" s="50" t="s">
        <v>44</v>
      </c>
      <c r="R128" s="146" t="s">
        <v>2219</v>
      </c>
      <c r="S128" s="146" t="s">
        <v>2220</v>
      </c>
      <c r="T128" s="146" t="s">
        <v>2221</v>
      </c>
      <c r="U128" s="146" t="s">
        <v>2222</v>
      </c>
      <c r="V128" s="146" t="s">
        <v>2223</v>
      </c>
      <c r="W128" s="146" t="s">
        <v>2224</v>
      </c>
      <c r="X128" s="146" t="s">
        <v>2225</v>
      </c>
      <c r="AV128" s="85" t="str">
        <f t="shared" si="27"/>
        <v>PACKET EXPRESS - 33170INFINITE 33.501 a 4.000</v>
      </c>
      <c r="AW128" s="50" t="s">
        <v>51</v>
      </c>
      <c r="AX128" s="51" t="s">
        <v>48</v>
      </c>
      <c r="AY128" s="51" t="s">
        <v>2317</v>
      </c>
      <c r="AZ128" s="51" t="s">
        <v>3769</v>
      </c>
      <c r="BA128" s="51" t="s">
        <v>3770</v>
      </c>
      <c r="BB128" s="51" t="s">
        <v>3771</v>
      </c>
      <c r="BC128" s="51" t="s">
        <v>3772</v>
      </c>
      <c r="BD128" s="51" t="s">
        <v>3773</v>
      </c>
      <c r="BF128" s="85" t="str">
        <f t="shared" si="28"/>
        <v>PACKET STANDARD  - 33162INFINITE 42.501 a 3.000</v>
      </c>
      <c r="BG128" s="50" t="s">
        <v>53</v>
      </c>
      <c r="BH128" s="50" t="s">
        <v>44</v>
      </c>
      <c r="BI128" s="64" t="s">
        <v>3591</v>
      </c>
      <c r="BJ128" s="64" t="s">
        <v>3774</v>
      </c>
      <c r="BK128" s="64" t="s">
        <v>3775</v>
      </c>
      <c r="BL128" s="64" t="s">
        <v>3776</v>
      </c>
      <c r="BM128" s="64" t="s">
        <v>3777</v>
      </c>
      <c r="BN128" s="64" t="s">
        <v>2655</v>
      </c>
      <c r="BP128" s="85" t="str">
        <f t="shared" si="29"/>
        <v>PACKET NOVAS FAIXAS - 33227INFINITE 33501 a   4000</v>
      </c>
      <c r="BQ128" s="50" t="s">
        <v>51</v>
      </c>
      <c r="BR128" s="64" t="s">
        <v>2347</v>
      </c>
      <c r="BS128" s="64" t="s">
        <v>3778</v>
      </c>
      <c r="BT128" s="64" t="s">
        <v>2667</v>
      </c>
      <c r="BU128" s="64" t="s">
        <v>3779</v>
      </c>
      <c r="BV128" s="64" t="s">
        <v>3780</v>
      </c>
      <c r="BW128" s="64" t="s">
        <v>3781</v>
      </c>
      <c r="BX128" s="64" t="s">
        <v>3288</v>
      </c>
    </row>
    <row r="129" spans="4:85" x14ac:dyDescent="0.25">
      <c r="D129" s="85" t="str">
        <f t="shared" si="26"/>
        <v>EXPORTA FÁCIL EXPRESSO - 45110INFINITE 43.001 a 3.500</v>
      </c>
      <c r="E129" s="50" t="s">
        <v>53</v>
      </c>
      <c r="F129" s="50" t="s">
        <v>46</v>
      </c>
      <c r="G129" s="147" t="s">
        <v>2248</v>
      </c>
      <c r="H129" s="147" t="s">
        <v>2249</v>
      </c>
      <c r="I129" s="147" t="s">
        <v>2250</v>
      </c>
      <c r="J129" s="147" t="s">
        <v>2251</v>
      </c>
      <c r="K129" s="147" t="s">
        <v>2252</v>
      </c>
      <c r="L129" s="147" t="s">
        <v>2253</v>
      </c>
      <c r="M129" s="147" t="s">
        <v>2254</v>
      </c>
      <c r="O129" s="85" t="str">
        <f>'[1]EXP FÁCIL STANDARD'!$A$1&amp;P129&amp;Q129</f>
        <v>EXPORTA FÁCIL STANDARD - 45128INFINITE 43.001 a 3.500</v>
      </c>
      <c r="P129" s="50" t="s">
        <v>53</v>
      </c>
      <c r="Q129" s="50" t="s">
        <v>46</v>
      </c>
      <c r="R129" s="146" t="s">
        <v>2255</v>
      </c>
      <c r="S129" s="146" t="s">
        <v>2256</v>
      </c>
      <c r="T129" s="146" t="s">
        <v>2257</v>
      </c>
      <c r="U129" s="146" t="s">
        <v>2258</v>
      </c>
      <c r="V129" s="146" t="s">
        <v>2259</v>
      </c>
      <c r="W129" s="146" t="s">
        <v>2260</v>
      </c>
      <c r="X129" s="146" t="s">
        <v>2261</v>
      </c>
      <c r="AV129" s="85" t="str">
        <f t="shared" si="27"/>
        <v>PACKET EXPRESS - 33170INFINITE 34.001 a 4.500</v>
      </c>
      <c r="AW129" s="50" t="s">
        <v>51</v>
      </c>
      <c r="AX129" s="51" t="s">
        <v>50</v>
      </c>
      <c r="AY129" s="51" t="s">
        <v>3782</v>
      </c>
      <c r="AZ129" s="51" t="s">
        <v>3783</v>
      </c>
      <c r="BA129" s="51" t="s">
        <v>3784</v>
      </c>
      <c r="BB129" s="51" t="s">
        <v>3785</v>
      </c>
      <c r="BC129" s="51" t="s">
        <v>3786</v>
      </c>
      <c r="BD129" s="51" t="s">
        <v>2737</v>
      </c>
      <c r="BF129" s="85" t="str">
        <f t="shared" si="28"/>
        <v>PACKET STANDARD  - 33162INFINITE 43.001 a 3.500</v>
      </c>
      <c r="BG129" s="50" t="s">
        <v>53</v>
      </c>
      <c r="BH129" s="50" t="s">
        <v>46</v>
      </c>
      <c r="BI129" s="64" t="s">
        <v>3204</v>
      </c>
      <c r="BJ129" s="64" t="s">
        <v>3787</v>
      </c>
      <c r="BK129" s="64" t="s">
        <v>2863</v>
      </c>
      <c r="BL129" s="64" t="s">
        <v>3788</v>
      </c>
      <c r="BM129" s="64" t="s">
        <v>3789</v>
      </c>
      <c r="BN129" s="64" t="s">
        <v>3790</v>
      </c>
      <c r="BP129" s="85" t="str">
        <f t="shared" si="29"/>
        <v>PACKET NOVAS FAIXAS - 33227INFINITE 34001 a 4500</v>
      </c>
      <c r="BQ129" s="50" t="s">
        <v>51</v>
      </c>
      <c r="BR129" s="64" t="s">
        <v>96</v>
      </c>
      <c r="BS129" s="64" t="s">
        <v>3791</v>
      </c>
      <c r="BT129" s="64" t="s">
        <v>3497</v>
      </c>
      <c r="BU129" s="64" t="s">
        <v>2876</v>
      </c>
      <c r="BV129" s="64" t="s">
        <v>3792</v>
      </c>
      <c r="BW129" s="64" t="s">
        <v>3148</v>
      </c>
      <c r="BX129" s="64" t="s">
        <v>3793</v>
      </c>
    </row>
    <row r="130" spans="4:85" x14ac:dyDescent="0.25">
      <c r="D130" s="85" t="str">
        <f t="shared" si="26"/>
        <v>EXPORTA FÁCIL EXPRESSO - 45110INFINITE 43.501 a 4.000</v>
      </c>
      <c r="E130" s="50" t="s">
        <v>53</v>
      </c>
      <c r="F130" s="50" t="s">
        <v>48</v>
      </c>
      <c r="G130" s="147" t="s">
        <v>2286</v>
      </c>
      <c r="H130" s="147" t="s">
        <v>2287</v>
      </c>
      <c r="I130" s="147" t="s">
        <v>2288</v>
      </c>
      <c r="J130" s="147" t="s">
        <v>2289</v>
      </c>
      <c r="K130" s="147" t="s">
        <v>2290</v>
      </c>
      <c r="L130" s="147" t="s">
        <v>2291</v>
      </c>
      <c r="M130" s="147" t="s">
        <v>2292</v>
      </c>
      <c r="O130" s="85" t="str">
        <f>'[1]EXP FÁCIL STANDARD'!$A$1&amp;P130&amp;Q130</f>
        <v>EXPORTA FÁCIL STANDARD - 45128INFINITE 43.501 a 4.000</v>
      </c>
      <c r="P130" s="50" t="s">
        <v>53</v>
      </c>
      <c r="Q130" s="50" t="s">
        <v>48</v>
      </c>
      <c r="R130" s="146" t="s">
        <v>2293</v>
      </c>
      <c r="S130" s="146" t="s">
        <v>2294</v>
      </c>
      <c r="T130" s="146" t="s">
        <v>2295</v>
      </c>
      <c r="U130" s="146" t="s">
        <v>2296</v>
      </c>
      <c r="V130" s="146" t="s">
        <v>2297</v>
      </c>
      <c r="W130" s="146" t="s">
        <v>2298</v>
      </c>
      <c r="X130" s="146" t="s">
        <v>2299</v>
      </c>
      <c r="AV130" s="85" t="str">
        <f t="shared" si="27"/>
        <v>PACKET EXPRESS - 33170INFINITE 34.501 a 5.000</v>
      </c>
      <c r="AW130" s="50" t="s">
        <v>51</v>
      </c>
      <c r="AX130" s="51" t="s">
        <v>52</v>
      </c>
      <c r="AY130" s="51" t="s">
        <v>3200</v>
      </c>
      <c r="AZ130" s="51" t="s">
        <v>3794</v>
      </c>
      <c r="BA130" s="51" t="s">
        <v>3795</v>
      </c>
      <c r="BB130" s="51" t="s">
        <v>3796</v>
      </c>
      <c r="BC130" s="51" t="s">
        <v>3797</v>
      </c>
      <c r="BD130" s="51" t="s">
        <v>3798</v>
      </c>
      <c r="BF130" s="85" t="str">
        <f t="shared" si="28"/>
        <v>PACKET STANDARD  - 33162INFINITE 43.501 a 4.000</v>
      </c>
      <c r="BG130" s="50" t="s">
        <v>53</v>
      </c>
      <c r="BH130" s="50" t="s">
        <v>48</v>
      </c>
      <c r="BI130" s="64" t="s">
        <v>3799</v>
      </c>
      <c r="BJ130" s="64" t="s">
        <v>3800</v>
      </c>
      <c r="BK130" s="64" t="s">
        <v>3801</v>
      </c>
      <c r="BL130" s="64" t="s">
        <v>3802</v>
      </c>
      <c r="BM130" s="64" t="s">
        <v>1955</v>
      </c>
      <c r="BN130" s="64" t="s">
        <v>2469</v>
      </c>
      <c r="BP130" s="85" t="str">
        <f t="shared" si="29"/>
        <v>PACKET NOVAS FAIXAS - 33227INFINITE 34501 a 5000</v>
      </c>
      <c r="BQ130" s="50" t="s">
        <v>51</v>
      </c>
      <c r="BR130" s="64" t="s">
        <v>97</v>
      </c>
      <c r="BS130" s="64" t="s">
        <v>2712</v>
      </c>
      <c r="BT130" s="64" t="s">
        <v>3803</v>
      </c>
      <c r="BU130" s="64" t="s">
        <v>3804</v>
      </c>
      <c r="BV130" s="64" t="s">
        <v>2534</v>
      </c>
      <c r="BW130" s="64" t="s">
        <v>2167</v>
      </c>
      <c r="BX130" s="64" t="s">
        <v>3314</v>
      </c>
    </row>
    <row r="131" spans="4:85" x14ac:dyDescent="0.25">
      <c r="D131" s="85" t="str">
        <f t="shared" si="26"/>
        <v>EXPORTA FÁCIL EXPRESSO - 45110INFINITE 44.001 a 4.500</v>
      </c>
      <c r="E131" s="50" t="s">
        <v>53</v>
      </c>
      <c r="F131" s="50" t="s">
        <v>50</v>
      </c>
      <c r="G131" s="147" t="s">
        <v>2322</v>
      </c>
      <c r="H131" s="147" t="s">
        <v>2323</v>
      </c>
      <c r="I131" s="147" t="s">
        <v>2324</v>
      </c>
      <c r="J131" s="147" t="s">
        <v>2325</v>
      </c>
      <c r="K131" s="147" t="s">
        <v>2326</v>
      </c>
      <c r="L131" s="147" t="s">
        <v>2327</v>
      </c>
      <c r="M131" s="147" t="s">
        <v>2328</v>
      </c>
      <c r="O131" s="85" t="str">
        <f>'[1]EXP FÁCIL STANDARD'!$A$1&amp;P131&amp;Q131</f>
        <v>EXPORTA FÁCIL STANDARD - 45128INFINITE 44.001 a 4.500</v>
      </c>
      <c r="P131" s="50" t="s">
        <v>53</v>
      </c>
      <c r="Q131" s="50" t="s">
        <v>50</v>
      </c>
      <c r="R131" s="146" t="s">
        <v>2329</v>
      </c>
      <c r="S131" s="146" t="s">
        <v>2330</v>
      </c>
      <c r="T131" s="146" t="s">
        <v>2331</v>
      </c>
      <c r="U131" s="146" t="s">
        <v>2332</v>
      </c>
      <c r="V131" s="146" t="s">
        <v>2333</v>
      </c>
      <c r="W131" s="146" t="s">
        <v>1432</v>
      </c>
      <c r="X131" s="146" t="s">
        <v>2334</v>
      </c>
      <c r="AV131" s="85" t="str">
        <f t="shared" si="27"/>
        <v>PACKET EXPRESS - 33170INFINITE 31/2 Kg Adicional</v>
      </c>
      <c r="AW131" s="50" t="s">
        <v>51</v>
      </c>
      <c r="AX131" s="51" t="s">
        <v>54</v>
      </c>
      <c r="AY131" s="51" t="s">
        <v>3805</v>
      </c>
      <c r="AZ131" s="51" t="s">
        <v>2613</v>
      </c>
      <c r="BA131" s="51" t="s">
        <v>1621</v>
      </c>
      <c r="BB131" s="51" t="s">
        <v>1654</v>
      </c>
      <c r="BC131" s="51" t="s">
        <v>3806</v>
      </c>
      <c r="BD131" s="51" t="s">
        <v>3408</v>
      </c>
      <c r="BF131" s="85" t="str">
        <f t="shared" si="28"/>
        <v>PACKET STANDARD  - 33162INFINITE 44.001 a 4.500</v>
      </c>
      <c r="BG131" s="50" t="s">
        <v>53</v>
      </c>
      <c r="BH131" s="50" t="s">
        <v>50</v>
      </c>
      <c r="BI131" s="64" t="s">
        <v>1946</v>
      </c>
      <c r="BJ131" s="64" t="s">
        <v>2276</v>
      </c>
      <c r="BK131" s="64" t="s">
        <v>2990</v>
      </c>
      <c r="BL131" s="64" t="s">
        <v>1783</v>
      </c>
      <c r="BM131" s="64" t="s">
        <v>2279</v>
      </c>
      <c r="BN131" s="64" t="s">
        <v>2280</v>
      </c>
      <c r="BP131" s="85" t="str">
        <f t="shared" si="29"/>
        <v>PACKET NOVAS FAIXAS - 33227INFINITE 31/2 Kg Adicional (A)</v>
      </c>
      <c r="BQ131" s="50" t="s">
        <v>51</v>
      </c>
      <c r="BR131" s="64" t="s">
        <v>2420</v>
      </c>
      <c r="BS131" s="64" t="s">
        <v>3807</v>
      </c>
      <c r="BT131" s="64" t="s">
        <v>3593</v>
      </c>
      <c r="BU131" s="64" t="s">
        <v>3808</v>
      </c>
      <c r="BV131" s="64" t="s">
        <v>3108</v>
      </c>
      <c r="BW131" s="64" t="s">
        <v>3699</v>
      </c>
      <c r="BX131" s="64" t="s">
        <v>3329</v>
      </c>
    </row>
    <row r="132" spans="4:85" x14ac:dyDescent="0.25">
      <c r="D132" s="85" t="str">
        <f t="shared" si="26"/>
        <v>EXPORTA FÁCIL EXPRESSO - 45110INFINITE 44.501 a 5.000</v>
      </c>
      <c r="E132" s="50" t="s">
        <v>53</v>
      </c>
      <c r="F132" s="50" t="s">
        <v>52</v>
      </c>
      <c r="G132" s="147" t="s">
        <v>2354</v>
      </c>
      <c r="H132" s="147" t="s">
        <v>2355</v>
      </c>
      <c r="I132" s="147" t="s">
        <v>2356</v>
      </c>
      <c r="J132" s="147" t="s">
        <v>2357</v>
      </c>
      <c r="K132" s="147" t="s">
        <v>2358</v>
      </c>
      <c r="L132" s="147" t="s">
        <v>2359</v>
      </c>
      <c r="M132" s="147" t="s">
        <v>2360</v>
      </c>
      <c r="O132" s="85" t="str">
        <f>'[1]EXP FÁCIL STANDARD'!$A$1&amp;P132&amp;Q132</f>
        <v>EXPORTA FÁCIL STANDARD - 45128INFINITE 44.501 a 5.000</v>
      </c>
      <c r="P132" s="50" t="s">
        <v>53</v>
      </c>
      <c r="Q132" s="50" t="s">
        <v>52</v>
      </c>
      <c r="R132" s="146" t="s">
        <v>2361</v>
      </c>
      <c r="S132" s="146" t="s">
        <v>2362</v>
      </c>
      <c r="T132" s="146" t="s">
        <v>2363</v>
      </c>
      <c r="U132" s="146" t="s">
        <v>2364</v>
      </c>
      <c r="V132" s="146" t="s">
        <v>2365</v>
      </c>
      <c r="W132" s="146" t="s">
        <v>2366</v>
      </c>
      <c r="X132" s="146" t="s">
        <v>2367</v>
      </c>
      <c r="AV132" s="87" t="s">
        <v>11</v>
      </c>
      <c r="AW132" s="43" t="s">
        <v>1186</v>
      </c>
      <c r="AX132" s="43" t="s">
        <v>12</v>
      </c>
      <c r="AY132" s="49" t="s">
        <v>13</v>
      </c>
      <c r="AZ132" s="49" t="s">
        <v>14</v>
      </c>
      <c r="BA132" s="49" t="s">
        <v>15</v>
      </c>
      <c r="BB132" s="49" t="s">
        <v>16</v>
      </c>
      <c r="BC132" s="49" t="s">
        <v>17</v>
      </c>
      <c r="BD132" s="49" t="s">
        <v>18</v>
      </c>
      <c r="BF132" s="85" t="str">
        <f t="shared" si="28"/>
        <v>PACKET STANDARD  - 33162INFINITE 44.501 a 5.000</v>
      </c>
      <c r="BG132" s="50" t="s">
        <v>53</v>
      </c>
      <c r="BH132" s="50" t="s">
        <v>52</v>
      </c>
      <c r="BI132" s="64" t="s">
        <v>3270</v>
      </c>
      <c r="BJ132" s="64" t="s">
        <v>3809</v>
      </c>
      <c r="BK132" s="64" t="s">
        <v>3810</v>
      </c>
      <c r="BL132" s="64" t="s">
        <v>3811</v>
      </c>
      <c r="BM132" s="64" t="s">
        <v>3812</v>
      </c>
      <c r="BN132" s="64" t="s">
        <v>3813</v>
      </c>
      <c r="BP132" s="87" t="s">
        <v>11</v>
      </c>
      <c r="BQ132" s="43" t="s">
        <v>1186</v>
      </c>
      <c r="BR132" s="43" t="s">
        <v>12</v>
      </c>
      <c r="BS132" s="49" t="s">
        <v>13</v>
      </c>
      <c r="BT132" s="49" t="s">
        <v>14</v>
      </c>
      <c r="BU132" s="49" t="s">
        <v>15</v>
      </c>
      <c r="BV132" s="49" t="s">
        <v>16</v>
      </c>
      <c r="BW132" s="49" t="s">
        <v>17</v>
      </c>
      <c r="BX132" s="49" t="s">
        <v>18</v>
      </c>
    </row>
    <row r="133" spans="4:85" x14ac:dyDescent="0.25">
      <c r="D133" s="85" t="str">
        <f t="shared" si="26"/>
        <v>EXPORTA FÁCIL EXPRESSO - 45110INFINITE 41/2 Kg Adicional</v>
      </c>
      <c r="E133" s="50" t="s">
        <v>53</v>
      </c>
      <c r="F133" s="50" t="s">
        <v>54</v>
      </c>
      <c r="G133" s="147" t="s">
        <v>2386</v>
      </c>
      <c r="H133" s="147" t="s">
        <v>2387</v>
      </c>
      <c r="I133" s="147" t="s">
        <v>1607</v>
      </c>
      <c r="J133" s="147" t="s">
        <v>2388</v>
      </c>
      <c r="K133" s="147" t="s">
        <v>2389</v>
      </c>
      <c r="L133" s="147" t="s">
        <v>2390</v>
      </c>
      <c r="M133" s="147" t="s">
        <v>2391</v>
      </c>
      <c r="O133" s="85" t="str">
        <f>'[1]EXP FÁCIL STANDARD'!$A$1&amp;P133&amp;Q133</f>
        <v>EXPORTA FÁCIL STANDARD - 45128INFINITE 41/2 Kg Adicional</v>
      </c>
      <c r="P133" s="50" t="s">
        <v>53</v>
      </c>
      <c r="Q133" s="50" t="s">
        <v>54</v>
      </c>
      <c r="R133" s="146" t="s">
        <v>2392</v>
      </c>
      <c r="S133" s="146" t="s">
        <v>2393</v>
      </c>
      <c r="T133" s="146" t="s">
        <v>2394</v>
      </c>
      <c r="U133" s="146" t="s">
        <v>1763</v>
      </c>
      <c r="V133" s="146" t="s">
        <v>1607</v>
      </c>
      <c r="W133" s="146" t="s">
        <v>2395</v>
      </c>
      <c r="X133" s="146" t="s">
        <v>1561</v>
      </c>
      <c r="AV133" s="85" t="str">
        <f t="shared" si="27"/>
        <v>PACKET EXPRESS - 33170INFINITE 40 a 300</v>
      </c>
      <c r="AW133" s="50" t="s">
        <v>53</v>
      </c>
      <c r="AX133" s="51" t="s">
        <v>24</v>
      </c>
      <c r="AY133" s="51" t="s">
        <v>3814</v>
      </c>
      <c r="AZ133" s="51" t="s">
        <v>3815</v>
      </c>
      <c r="BA133" s="51" t="s">
        <v>3816</v>
      </c>
      <c r="BB133" s="51" t="s">
        <v>1657</v>
      </c>
      <c r="BC133" s="51" t="s">
        <v>3817</v>
      </c>
      <c r="BD133" s="51" t="s">
        <v>3818</v>
      </c>
      <c r="BF133" s="85" t="str">
        <f t="shared" si="28"/>
        <v>PACKET STANDARD  - 33162INFINITE 41/2 Kg Adicional</v>
      </c>
      <c r="BG133" s="50" t="s">
        <v>53</v>
      </c>
      <c r="BH133" s="50" t="s">
        <v>54</v>
      </c>
      <c r="BI133" s="64" t="s">
        <v>3819</v>
      </c>
      <c r="BJ133" s="64" t="s">
        <v>3820</v>
      </c>
      <c r="BK133" s="64" t="s">
        <v>1536</v>
      </c>
      <c r="BL133" s="64" t="s">
        <v>1599</v>
      </c>
      <c r="BM133" s="64" t="s">
        <v>3821</v>
      </c>
      <c r="BN133" s="64" t="s">
        <v>3822</v>
      </c>
      <c r="BP133" s="85" t="str">
        <f t="shared" si="29"/>
        <v>PACKET NOVAS FAIXAS - 33227INFINITE 4  0 a 200</v>
      </c>
      <c r="BQ133" s="50" t="s">
        <v>53</v>
      </c>
      <c r="BR133" s="64" t="s">
        <v>2000</v>
      </c>
      <c r="BS133" s="64" t="s">
        <v>3823</v>
      </c>
      <c r="BT133" s="64" t="s">
        <v>3824</v>
      </c>
      <c r="BU133" s="64" t="s">
        <v>3825</v>
      </c>
      <c r="BV133" s="64" t="s">
        <v>3826</v>
      </c>
      <c r="BW133" s="64" t="s">
        <v>3827</v>
      </c>
      <c r="BX133" s="64" t="s">
        <v>3828</v>
      </c>
    </row>
    <row r="134" spans="4:85" x14ac:dyDescent="0.25">
      <c r="D134" s="85" t="str">
        <f t="shared" si="26"/>
        <v>EXPORTA FÁCIL EXPRESSO - 45110 Peso (g)</v>
      </c>
      <c r="E134" s="43"/>
      <c r="F134" s="43" t="s">
        <v>12</v>
      </c>
      <c r="G134" s="51" t="s">
        <v>13</v>
      </c>
      <c r="H134" s="51" t="s">
        <v>14</v>
      </c>
      <c r="I134" s="51" t="s">
        <v>15</v>
      </c>
      <c r="J134" s="51" t="s">
        <v>16</v>
      </c>
      <c r="K134" s="51" t="s">
        <v>17</v>
      </c>
      <c r="L134" s="51" t="s">
        <v>18</v>
      </c>
      <c r="M134" s="51" t="s">
        <v>19</v>
      </c>
      <c r="O134" s="85" t="str">
        <f>'[1]EXP FÁCIL STANDARD'!$A$1&amp;P134&amp;Q134</f>
        <v>EXPORTA FÁCIL STANDARD - 45128 Peso (g)</v>
      </c>
      <c r="P134" s="43"/>
      <c r="Q134" s="43" t="s">
        <v>12</v>
      </c>
      <c r="R134" s="51" t="s">
        <v>13</v>
      </c>
      <c r="S134" s="51" t="s">
        <v>14</v>
      </c>
      <c r="T134" s="51" t="s">
        <v>15</v>
      </c>
      <c r="U134" s="51" t="s">
        <v>16</v>
      </c>
      <c r="V134" s="51" t="s">
        <v>17</v>
      </c>
      <c r="W134" s="51" t="s">
        <v>18</v>
      </c>
      <c r="X134" s="51" t="s">
        <v>19</v>
      </c>
      <c r="AV134" s="85" t="str">
        <f t="shared" si="27"/>
        <v>PACKET EXPRESS - 33170INFINITE 4301 a 500</v>
      </c>
      <c r="AW134" s="50" t="s">
        <v>53</v>
      </c>
      <c r="AX134" s="51" t="s">
        <v>30</v>
      </c>
      <c r="AY134" s="51" t="s">
        <v>3510</v>
      </c>
      <c r="AZ134" s="51" t="s">
        <v>3511</v>
      </c>
      <c r="BA134" s="51" t="s">
        <v>2680</v>
      </c>
      <c r="BB134" s="51" t="s">
        <v>3512</v>
      </c>
      <c r="BC134" s="51" t="s">
        <v>3513</v>
      </c>
      <c r="BD134" s="51" t="s">
        <v>3384</v>
      </c>
      <c r="BF134" s="87" t="s">
        <v>11</v>
      </c>
      <c r="BG134" s="43" t="s">
        <v>1186</v>
      </c>
      <c r="BH134" s="43" t="s">
        <v>12</v>
      </c>
      <c r="BI134" s="49" t="s">
        <v>13</v>
      </c>
      <c r="BJ134" s="49" t="s">
        <v>14</v>
      </c>
      <c r="BK134" s="49" t="s">
        <v>15</v>
      </c>
      <c r="BL134" s="49" t="s">
        <v>16</v>
      </c>
      <c r="BM134" s="49" t="s">
        <v>17</v>
      </c>
      <c r="BN134" s="49" t="s">
        <v>18</v>
      </c>
      <c r="BP134" s="85" t="str">
        <f t="shared" si="29"/>
        <v>PACKET NOVAS FAIXAS - 33227INFINITE 4201 a   500</v>
      </c>
      <c r="BQ134" s="50" t="s">
        <v>53</v>
      </c>
      <c r="BR134" s="64" t="s">
        <v>2056</v>
      </c>
      <c r="BS134" s="64" t="s">
        <v>3829</v>
      </c>
      <c r="BT134" s="64" t="s">
        <v>3597</v>
      </c>
      <c r="BU134" s="64" t="s">
        <v>2994</v>
      </c>
      <c r="BV134" s="64" t="s">
        <v>3830</v>
      </c>
      <c r="BW134" s="64" t="s">
        <v>3831</v>
      </c>
      <c r="BX134" s="64" t="s">
        <v>3832</v>
      </c>
      <c r="CA134" s="92"/>
      <c r="CB134" s="92"/>
      <c r="CC134" s="93"/>
      <c r="CD134" s="93"/>
      <c r="CE134" s="93"/>
      <c r="CF134" s="93"/>
      <c r="CG134" s="93"/>
    </row>
    <row r="135" spans="4:85" x14ac:dyDescent="0.25">
      <c r="D135" s="85" t="str">
        <f t="shared" si="26"/>
        <v>EXPORTA FÁCIL EXPRESSO - 45110INFINITE 50 a 500</v>
      </c>
      <c r="E135" s="50" t="s">
        <v>55</v>
      </c>
      <c r="F135" s="50" t="s">
        <v>22</v>
      </c>
      <c r="G135" s="147" t="s">
        <v>1961</v>
      </c>
      <c r="H135" s="147" t="s">
        <v>1962</v>
      </c>
      <c r="I135" s="147" t="s">
        <v>1963</v>
      </c>
      <c r="J135" s="147" t="s">
        <v>1964</v>
      </c>
      <c r="K135" s="147" t="s">
        <v>1965</v>
      </c>
      <c r="L135" s="147" t="s">
        <v>1966</v>
      </c>
      <c r="M135" s="147" t="s">
        <v>1967</v>
      </c>
      <c r="O135" s="85" t="str">
        <f>'[1]EXP FÁCIL STANDARD'!$A$1&amp;P135&amp;Q135</f>
        <v>EXPORTA FÁCIL STANDARD - 45128INFINITE 50 a 500</v>
      </c>
      <c r="P135" s="50" t="s">
        <v>55</v>
      </c>
      <c r="Q135" s="50" t="s">
        <v>22</v>
      </c>
      <c r="R135" s="146" t="s">
        <v>1968</v>
      </c>
      <c r="S135" s="146" t="s">
        <v>1969</v>
      </c>
      <c r="T135" s="146" t="s">
        <v>1970</v>
      </c>
      <c r="U135" s="146" t="s">
        <v>1971</v>
      </c>
      <c r="V135" s="146" t="s">
        <v>1972</v>
      </c>
      <c r="W135" s="146" t="s">
        <v>1973</v>
      </c>
      <c r="X135" s="146" t="s">
        <v>1974</v>
      </c>
      <c r="AV135" s="85" t="str">
        <f t="shared" si="27"/>
        <v>PACKET EXPRESS - 33170INFINITE 4501 a 1000</v>
      </c>
      <c r="AW135" s="50" t="s">
        <v>53</v>
      </c>
      <c r="AX135" s="51" t="s">
        <v>28</v>
      </c>
      <c r="AY135" s="51" t="s">
        <v>3460</v>
      </c>
      <c r="AZ135" s="51" t="s">
        <v>3833</v>
      </c>
      <c r="BA135" s="51" t="s">
        <v>3834</v>
      </c>
      <c r="BB135" s="51" t="s">
        <v>3835</v>
      </c>
      <c r="BC135" s="51" t="s">
        <v>3836</v>
      </c>
      <c r="BD135" s="51" t="s">
        <v>3837</v>
      </c>
      <c r="BF135" s="85" t="str">
        <f t="shared" si="28"/>
        <v>PACKET STANDARD  - 33162INFINITE 50 a 500</v>
      </c>
      <c r="BG135" s="50" t="s">
        <v>55</v>
      </c>
      <c r="BH135" s="50" t="s">
        <v>22</v>
      </c>
      <c r="BI135" s="64" t="s">
        <v>3838</v>
      </c>
      <c r="BJ135" s="64" t="s">
        <v>3839</v>
      </c>
      <c r="BK135" s="64" t="s">
        <v>3726</v>
      </c>
      <c r="BL135" s="64" t="s">
        <v>3840</v>
      </c>
      <c r="BM135" s="64" t="s">
        <v>2118</v>
      </c>
      <c r="BN135" s="64" t="s">
        <v>3489</v>
      </c>
      <c r="BP135" s="85" t="str">
        <f t="shared" si="29"/>
        <v>PACKET NOVAS FAIXAS - 33227INFINITE 4501 a   1000</v>
      </c>
      <c r="BQ135" s="50" t="s">
        <v>53</v>
      </c>
      <c r="BR135" s="64" t="s">
        <v>2109</v>
      </c>
      <c r="BS135" s="64" t="s">
        <v>3841</v>
      </c>
      <c r="BT135" s="64" t="s">
        <v>3842</v>
      </c>
      <c r="BU135" s="64" t="s">
        <v>1994</v>
      </c>
      <c r="BV135" s="64" t="s">
        <v>3843</v>
      </c>
      <c r="BW135" s="64" t="s">
        <v>1698</v>
      </c>
      <c r="BX135" s="64" t="s">
        <v>3844</v>
      </c>
    </row>
    <row r="136" spans="4:85" x14ac:dyDescent="0.25">
      <c r="D136" s="85" t="str">
        <f t="shared" si="26"/>
        <v>EXPORTA FÁCIL EXPRESSO - 45110INFINITE 5501 a 1000</v>
      </c>
      <c r="E136" s="50" t="s">
        <v>55</v>
      </c>
      <c r="F136" s="50" t="s">
        <v>28</v>
      </c>
      <c r="G136" s="147" t="s">
        <v>2016</v>
      </c>
      <c r="H136" s="147" t="s">
        <v>2017</v>
      </c>
      <c r="I136" s="147" t="s">
        <v>2018</v>
      </c>
      <c r="J136" s="147" t="s">
        <v>2019</v>
      </c>
      <c r="K136" s="147" t="s">
        <v>2020</v>
      </c>
      <c r="L136" s="147" t="s">
        <v>2021</v>
      </c>
      <c r="M136" s="147" t="s">
        <v>2022</v>
      </c>
      <c r="O136" s="85" t="str">
        <f>'[1]EXP FÁCIL STANDARD'!$A$1&amp;P136&amp;Q136</f>
        <v>EXPORTA FÁCIL STANDARD - 45128INFINITE 5501 a 1000</v>
      </c>
      <c r="P136" s="50" t="s">
        <v>55</v>
      </c>
      <c r="Q136" s="50" t="s">
        <v>28</v>
      </c>
      <c r="R136" s="146" t="s">
        <v>2023</v>
      </c>
      <c r="S136" s="146" t="s">
        <v>2024</v>
      </c>
      <c r="T136" s="146" t="s">
        <v>2025</v>
      </c>
      <c r="U136" s="146" t="s">
        <v>2026</v>
      </c>
      <c r="V136" s="146" t="s">
        <v>2027</v>
      </c>
      <c r="W136" s="146" t="s">
        <v>2028</v>
      </c>
      <c r="X136" s="146" t="s">
        <v>2029</v>
      </c>
      <c r="AV136" s="85" t="str">
        <f t="shared" si="27"/>
        <v>PACKET EXPRESS - 33170INFINITE 41001 a 1.500</v>
      </c>
      <c r="AW136" s="50" t="s">
        <v>53</v>
      </c>
      <c r="AX136" s="51" t="s">
        <v>34</v>
      </c>
      <c r="AY136" s="51" t="s">
        <v>3845</v>
      </c>
      <c r="AZ136" s="51" t="s">
        <v>2275</v>
      </c>
      <c r="BA136" s="51" t="s">
        <v>2989</v>
      </c>
      <c r="BB136" s="51" t="s">
        <v>3846</v>
      </c>
      <c r="BC136" s="51" t="s">
        <v>3847</v>
      </c>
      <c r="BD136" s="51" t="s">
        <v>3848</v>
      </c>
      <c r="BF136" s="85" t="str">
        <f t="shared" si="28"/>
        <v>PACKET STANDARD  - 33162INFINITE 5501 a 1000</v>
      </c>
      <c r="BG136" s="50" t="s">
        <v>55</v>
      </c>
      <c r="BH136" s="50" t="s">
        <v>28</v>
      </c>
      <c r="BI136" s="64" t="s">
        <v>3849</v>
      </c>
      <c r="BJ136" s="64" t="s">
        <v>3234</v>
      </c>
      <c r="BK136" s="64" t="s">
        <v>3850</v>
      </c>
      <c r="BL136" s="64" t="s">
        <v>3851</v>
      </c>
      <c r="BM136" s="64" t="s">
        <v>3852</v>
      </c>
      <c r="BN136" s="64" t="s">
        <v>3502</v>
      </c>
      <c r="BP136" s="85" t="str">
        <f t="shared" si="29"/>
        <v>PACKET NOVAS FAIXAS - 33227INFINITE 41001 a   1500</v>
      </c>
      <c r="BQ136" s="50" t="s">
        <v>53</v>
      </c>
      <c r="BR136" s="64" t="s">
        <v>2157</v>
      </c>
      <c r="BS136" s="64" t="s">
        <v>3853</v>
      </c>
      <c r="BT136" s="64" t="s">
        <v>3746</v>
      </c>
      <c r="BU136" s="64" t="s">
        <v>3854</v>
      </c>
      <c r="BV136" s="64" t="s">
        <v>3855</v>
      </c>
      <c r="BW136" s="64" t="s">
        <v>3350</v>
      </c>
      <c r="BX136" s="64" t="s">
        <v>3856</v>
      </c>
    </row>
    <row r="137" spans="4:85" x14ac:dyDescent="0.25">
      <c r="D137" s="85" t="str">
        <f t="shared" si="26"/>
        <v>EXPORTA FÁCIL EXPRESSO - 45110INFINITE 51001 a 1.500</v>
      </c>
      <c r="E137" s="50" t="s">
        <v>55</v>
      </c>
      <c r="F137" s="50" t="s">
        <v>34</v>
      </c>
      <c r="G137" s="147" t="s">
        <v>2071</v>
      </c>
      <c r="H137" s="147" t="s">
        <v>2072</v>
      </c>
      <c r="I137" s="147" t="s">
        <v>2073</v>
      </c>
      <c r="J137" s="147" t="s">
        <v>2074</v>
      </c>
      <c r="K137" s="147" t="s">
        <v>2075</v>
      </c>
      <c r="L137" s="147" t="s">
        <v>2076</v>
      </c>
      <c r="M137" s="147" t="s">
        <v>2077</v>
      </c>
      <c r="O137" s="85" t="str">
        <f>'[1]EXP FÁCIL STANDARD'!$A$1&amp;P137&amp;Q137</f>
        <v>EXPORTA FÁCIL STANDARD - 45128INFINITE 51001 a 1.500</v>
      </c>
      <c r="P137" s="50" t="s">
        <v>55</v>
      </c>
      <c r="Q137" s="50" t="s">
        <v>34</v>
      </c>
      <c r="R137" s="146" t="s">
        <v>2078</v>
      </c>
      <c r="S137" s="146" t="s">
        <v>2079</v>
      </c>
      <c r="T137" s="146" t="s">
        <v>2080</v>
      </c>
      <c r="U137" s="146" t="s">
        <v>2081</v>
      </c>
      <c r="V137" s="146" t="s">
        <v>2082</v>
      </c>
      <c r="W137" s="146" t="s">
        <v>2083</v>
      </c>
      <c r="X137" s="146" t="s">
        <v>2084</v>
      </c>
      <c r="AV137" s="85" t="str">
        <f t="shared" si="27"/>
        <v>PACKET EXPRESS - 33170INFINITE 41.501 a 2.000</v>
      </c>
      <c r="AW137" s="50" t="s">
        <v>53</v>
      </c>
      <c r="AX137" s="51" t="s">
        <v>38</v>
      </c>
      <c r="AY137" s="51" t="s">
        <v>1605</v>
      </c>
      <c r="AZ137" s="51" t="s">
        <v>1684</v>
      </c>
      <c r="BA137" s="51" t="s">
        <v>3857</v>
      </c>
      <c r="BB137" s="51" t="s">
        <v>3858</v>
      </c>
      <c r="BC137" s="51" t="s">
        <v>3859</v>
      </c>
      <c r="BD137" s="51" t="s">
        <v>3860</v>
      </c>
      <c r="BF137" s="85" t="str">
        <f t="shared" si="28"/>
        <v>PACKET STANDARD  - 33162INFINITE 51001 a 1.500</v>
      </c>
      <c r="BG137" s="50" t="s">
        <v>55</v>
      </c>
      <c r="BH137" s="50" t="s">
        <v>34</v>
      </c>
      <c r="BI137" s="64" t="s">
        <v>3861</v>
      </c>
      <c r="BJ137" s="64" t="s">
        <v>3862</v>
      </c>
      <c r="BK137" s="64" t="s">
        <v>3863</v>
      </c>
      <c r="BL137" s="64" t="s">
        <v>3864</v>
      </c>
      <c r="BM137" s="64" t="s">
        <v>3865</v>
      </c>
      <c r="BN137" s="64" t="s">
        <v>3866</v>
      </c>
      <c r="BP137" s="85" t="str">
        <f t="shared" si="29"/>
        <v>PACKET NOVAS FAIXAS - 33227INFINITE 41501 a   2000</v>
      </c>
      <c r="BQ137" s="50" t="s">
        <v>53</v>
      </c>
      <c r="BR137" s="64" t="s">
        <v>2200</v>
      </c>
      <c r="BS137" s="64" t="s">
        <v>3817</v>
      </c>
      <c r="BT137" s="64" t="s">
        <v>3546</v>
      </c>
      <c r="BU137" s="64" t="s">
        <v>3116</v>
      </c>
      <c r="BV137" s="64" t="s">
        <v>3867</v>
      </c>
      <c r="BW137" s="64" t="s">
        <v>3868</v>
      </c>
      <c r="BX137" s="64" t="s">
        <v>3735</v>
      </c>
    </row>
    <row r="138" spans="4:85" x14ac:dyDescent="0.25">
      <c r="D138" s="85" t="str">
        <f t="shared" si="26"/>
        <v>EXPORTA FÁCIL EXPRESSO - 45110INFINITE 51.501 a 2.000</v>
      </c>
      <c r="E138" s="50" t="s">
        <v>55</v>
      </c>
      <c r="F138" s="50" t="s">
        <v>38</v>
      </c>
      <c r="G138" s="147" t="s">
        <v>2120</v>
      </c>
      <c r="H138" s="147" t="s">
        <v>1321</v>
      </c>
      <c r="I138" s="147" t="s">
        <v>2121</v>
      </c>
      <c r="J138" s="147" t="s">
        <v>2122</v>
      </c>
      <c r="K138" s="147" t="s">
        <v>2123</v>
      </c>
      <c r="L138" s="147" t="s">
        <v>2124</v>
      </c>
      <c r="M138" s="147" t="s">
        <v>2125</v>
      </c>
      <c r="O138" s="85" t="str">
        <f>'[1]EXP FÁCIL STANDARD'!$A$1&amp;P138&amp;Q138</f>
        <v>EXPORTA FÁCIL STANDARD - 45128INFINITE 51.501 a 2.000</v>
      </c>
      <c r="P138" s="50" t="s">
        <v>55</v>
      </c>
      <c r="Q138" s="50" t="s">
        <v>38</v>
      </c>
      <c r="R138" s="146" t="s">
        <v>2126</v>
      </c>
      <c r="S138" s="146" t="s">
        <v>1190</v>
      </c>
      <c r="T138" s="146" t="s">
        <v>2127</v>
      </c>
      <c r="U138" s="146" t="s">
        <v>2128</v>
      </c>
      <c r="V138" s="146" t="s">
        <v>2129</v>
      </c>
      <c r="W138" s="146" t="s">
        <v>2130</v>
      </c>
      <c r="X138" s="146" t="s">
        <v>2131</v>
      </c>
      <c r="AV138" s="85" t="str">
        <f t="shared" si="27"/>
        <v>PACKET EXPRESS - 33170INFINITE 42.001 a 2.500</v>
      </c>
      <c r="AW138" s="50" t="s">
        <v>53</v>
      </c>
      <c r="AX138" s="51" t="s">
        <v>42</v>
      </c>
      <c r="AY138" s="51" t="s">
        <v>3869</v>
      </c>
      <c r="AZ138" s="51" t="s">
        <v>2151</v>
      </c>
      <c r="BA138" s="51" t="s">
        <v>3870</v>
      </c>
      <c r="BB138" s="51" t="s">
        <v>3871</v>
      </c>
      <c r="BC138" s="51" t="s">
        <v>3872</v>
      </c>
      <c r="BD138" s="51" t="s">
        <v>1681</v>
      </c>
      <c r="BF138" s="85" t="str">
        <f t="shared" si="28"/>
        <v>PACKET STANDARD  - 33162INFINITE 51.501 a 2.000</v>
      </c>
      <c r="BG138" s="50" t="s">
        <v>55</v>
      </c>
      <c r="BH138" s="50" t="s">
        <v>38</v>
      </c>
      <c r="BI138" s="64" t="s">
        <v>3626</v>
      </c>
      <c r="BJ138" s="64" t="s">
        <v>3873</v>
      </c>
      <c r="BK138" s="64" t="s">
        <v>3874</v>
      </c>
      <c r="BL138" s="64" t="s">
        <v>3640</v>
      </c>
      <c r="BM138" s="64" t="s">
        <v>3875</v>
      </c>
      <c r="BN138" s="64" t="s">
        <v>3876</v>
      </c>
      <c r="BP138" s="85" t="str">
        <f t="shared" si="29"/>
        <v>PACKET NOVAS FAIXAS - 33227INFINITE 42001 a   2500</v>
      </c>
      <c r="BQ138" s="50" t="s">
        <v>53</v>
      </c>
      <c r="BR138" s="64" t="s">
        <v>2238</v>
      </c>
      <c r="BS138" s="64" t="s">
        <v>3877</v>
      </c>
      <c r="BT138" s="64" t="s">
        <v>1735</v>
      </c>
      <c r="BU138" s="64" t="s">
        <v>3878</v>
      </c>
      <c r="BV138" s="64" t="s">
        <v>3879</v>
      </c>
      <c r="BW138" s="64" t="s">
        <v>2627</v>
      </c>
      <c r="BX138" s="64" t="s">
        <v>2476</v>
      </c>
    </row>
    <row r="139" spans="4:85" x14ac:dyDescent="0.25">
      <c r="D139" s="85" t="str">
        <f t="shared" si="26"/>
        <v>EXPORTA FÁCIL EXPRESSO - 45110INFINITE 52.001 a 2.500</v>
      </c>
      <c r="E139" s="50" t="s">
        <v>55</v>
      </c>
      <c r="F139" s="50" t="s">
        <v>42</v>
      </c>
      <c r="G139" s="147" t="s">
        <v>2170</v>
      </c>
      <c r="H139" s="147" t="s">
        <v>2171</v>
      </c>
      <c r="I139" s="147" t="s">
        <v>2172</v>
      </c>
      <c r="J139" s="147" t="s">
        <v>2173</v>
      </c>
      <c r="K139" s="147" t="s">
        <v>2174</v>
      </c>
      <c r="L139" s="147" t="s">
        <v>2175</v>
      </c>
      <c r="M139" s="147" t="s">
        <v>2176</v>
      </c>
      <c r="O139" s="85" t="str">
        <f>'[1]EXP FÁCIL STANDARD'!$A$1&amp;P139&amp;Q139</f>
        <v>EXPORTA FÁCIL STANDARD - 45128INFINITE 52.001 a 2.500</v>
      </c>
      <c r="P139" s="50" t="s">
        <v>55</v>
      </c>
      <c r="Q139" s="50" t="s">
        <v>42</v>
      </c>
      <c r="R139" s="146" t="s">
        <v>2177</v>
      </c>
      <c r="S139" s="146" t="s">
        <v>2178</v>
      </c>
      <c r="T139" s="146" t="s">
        <v>2179</v>
      </c>
      <c r="U139" s="146" t="s">
        <v>2180</v>
      </c>
      <c r="V139" s="146" t="s">
        <v>2181</v>
      </c>
      <c r="W139" s="146" t="s">
        <v>1896</v>
      </c>
      <c r="X139" s="146" t="s">
        <v>2182</v>
      </c>
      <c r="AV139" s="85" t="str">
        <f t="shared" si="27"/>
        <v>PACKET EXPRESS - 33170INFINITE 42.501 a 3.000</v>
      </c>
      <c r="AW139" s="50" t="s">
        <v>53</v>
      </c>
      <c r="AX139" s="51" t="s">
        <v>44</v>
      </c>
      <c r="AY139" s="51" t="s">
        <v>3880</v>
      </c>
      <c r="AZ139" s="51" t="s">
        <v>3881</v>
      </c>
      <c r="BA139" s="51" t="s">
        <v>3882</v>
      </c>
      <c r="BB139" s="51" t="s">
        <v>3557</v>
      </c>
      <c r="BC139" s="51" t="s">
        <v>3632</v>
      </c>
      <c r="BD139" s="51" t="s">
        <v>1793</v>
      </c>
      <c r="BF139" s="85" t="str">
        <f t="shared" si="28"/>
        <v>PACKET STANDARD  - 33162INFINITE 52.001 a 2.500</v>
      </c>
      <c r="BG139" s="50" t="s">
        <v>55</v>
      </c>
      <c r="BH139" s="50" t="s">
        <v>42</v>
      </c>
      <c r="BI139" s="64" t="s">
        <v>2800</v>
      </c>
      <c r="BJ139" s="64" t="s">
        <v>1890</v>
      </c>
      <c r="BK139" s="64" t="s">
        <v>3883</v>
      </c>
      <c r="BL139" s="64" t="s">
        <v>3884</v>
      </c>
      <c r="BM139" s="64" t="s">
        <v>1707</v>
      </c>
      <c r="BN139" s="64" t="s">
        <v>3885</v>
      </c>
      <c r="BP139" s="85" t="str">
        <f t="shared" si="29"/>
        <v>PACKET NOVAS FAIXAS - 33227INFINITE 42501 a   3000</v>
      </c>
      <c r="BQ139" s="50" t="s">
        <v>53</v>
      </c>
      <c r="BR139" s="64" t="s">
        <v>2274</v>
      </c>
      <c r="BS139" s="64" t="s">
        <v>3886</v>
      </c>
      <c r="BT139" s="64" t="s">
        <v>3887</v>
      </c>
      <c r="BU139" s="64" t="s">
        <v>3888</v>
      </c>
      <c r="BV139" s="64" t="s">
        <v>3761</v>
      </c>
      <c r="BW139" s="64" t="s">
        <v>3889</v>
      </c>
      <c r="BX139" s="64" t="s">
        <v>3890</v>
      </c>
    </row>
    <row r="140" spans="4:85" x14ac:dyDescent="0.25">
      <c r="D140" s="85" t="str">
        <f t="shared" si="26"/>
        <v>EXPORTA FÁCIL EXPRESSO - 45110INFINITE 52.501 a 3.000</v>
      </c>
      <c r="E140" s="50" t="s">
        <v>55</v>
      </c>
      <c r="F140" s="50" t="s">
        <v>44</v>
      </c>
      <c r="G140" s="147" t="s">
        <v>2212</v>
      </c>
      <c r="H140" s="147" t="s">
        <v>2213</v>
      </c>
      <c r="I140" s="147" t="s">
        <v>2214</v>
      </c>
      <c r="J140" s="147" t="s">
        <v>2215</v>
      </c>
      <c r="K140" s="147" t="s">
        <v>2216</v>
      </c>
      <c r="L140" s="147" t="s">
        <v>2217</v>
      </c>
      <c r="M140" s="147" t="s">
        <v>2218</v>
      </c>
      <c r="O140" s="85" t="str">
        <f>'[1]EXP FÁCIL STANDARD'!$A$1&amp;P140&amp;Q140</f>
        <v>EXPORTA FÁCIL STANDARD - 45128INFINITE 52.501 a 3.000</v>
      </c>
      <c r="P140" s="50" t="s">
        <v>55</v>
      </c>
      <c r="Q140" s="50" t="s">
        <v>44</v>
      </c>
      <c r="R140" s="146" t="s">
        <v>2219</v>
      </c>
      <c r="S140" s="146" t="s">
        <v>2220</v>
      </c>
      <c r="T140" s="146" t="s">
        <v>2221</v>
      </c>
      <c r="U140" s="146" t="s">
        <v>2222</v>
      </c>
      <c r="V140" s="146" t="s">
        <v>2223</v>
      </c>
      <c r="W140" s="146" t="s">
        <v>2224</v>
      </c>
      <c r="X140" s="146" t="s">
        <v>2225</v>
      </c>
      <c r="AV140" s="85" t="str">
        <f t="shared" si="27"/>
        <v>PACKET EXPRESS - 33170INFINITE 43.001 a 3.500</v>
      </c>
      <c r="AW140" s="50" t="s">
        <v>53</v>
      </c>
      <c r="AX140" s="51" t="s">
        <v>46</v>
      </c>
      <c r="AY140" s="51" t="s">
        <v>3891</v>
      </c>
      <c r="AZ140" s="51" t="s">
        <v>3892</v>
      </c>
      <c r="BA140" s="51" t="s">
        <v>3387</v>
      </c>
      <c r="BB140" s="51" t="s">
        <v>3893</v>
      </c>
      <c r="BC140" s="51" t="s">
        <v>3014</v>
      </c>
      <c r="BD140" s="51" t="s">
        <v>3338</v>
      </c>
      <c r="BF140" s="85" t="str">
        <f t="shared" si="28"/>
        <v>PACKET STANDARD  - 33162INFINITE 52.501 a 3.000</v>
      </c>
      <c r="BG140" s="50" t="s">
        <v>55</v>
      </c>
      <c r="BH140" s="50" t="s">
        <v>44</v>
      </c>
      <c r="BI140" s="64" t="s">
        <v>3894</v>
      </c>
      <c r="BJ140" s="64" t="s">
        <v>1668</v>
      </c>
      <c r="BK140" s="64" t="s">
        <v>2479</v>
      </c>
      <c r="BL140" s="64" t="s">
        <v>3895</v>
      </c>
      <c r="BM140" s="64" t="s">
        <v>2958</v>
      </c>
      <c r="BN140" s="64" t="s">
        <v>1992</v>
      </c>
      <c r="BP140" s="85" t="str">
        <f t="shared" si="29"/>
        <v>PACKET NOVAS FAIXAS - 33227INFINITE 43001 a  3500</v>
      </c>
      <c r="BQ140" s="50" t="s">
        <v>53</v>
      </c>
      <c r="BR140" s="64" t="s">
        <v>2312</v>
      </c>
      <c r="BS140" s="64" t="s">
        <v>1641</v>
      </c>
      <c r="BT140" s="64" t="s">
        <v>2465</v>
      </c>
      <c r="BU140" s="64" t="s">
        <v>3896</v>
      </c>
      <c r="BV140" s="64" t="s">
        <v>3897</v>
      </c>
      <c r="BW140" s="64" t="s">
        <v>3898</v>
      </c>
      <c r="BX140" s="64" t="s">
        <v>3761</v>
      </c>
    </row>
    <row r="141" spans="4:85" x14ac:dyDescent="0.25">
      <c r="D141" s="85" t="str">
        <f t="shared" si="26"/>
        <v>EXPORTA FÁCIL EXPRESSO - 45110INFINITE 53.001 a 3.500</v>
      </c>
      <c r="E141" s="50" t="s">
        <v>55</v>
      </c>
      <c r="F141" s="50" t="s">
        <v>46</v>
      </c>
      <c r="G141" s="147" t="s">
        <v>2248</v>
      </c>
      <c r="H141" s="147" t="s">
        <v>2249</v>
      </c>
      <c r="I141" s="147" t="s">
        <v>2250</v>
      </c>
      <c r="J141" s="147" t="s">
        <v>2251</v>
      </c>
      <c r="K141" s="147" t="s">
        <v>2252</v>
      </c>
      <c r="L141" s="147" t="s">
        <v>2253</v>
      </c>
      <c r="M141" s="147" t="s">
        <v>2254</v>
      </c>
      <c r="O141" s="85" t="str">
        <f>'[1]EXP FÁCIL STANDARD'!$A$1&amp;P141&amp;Q141</f>
        <v>EXPORTA FÁCIL STANDARD - 45128INFINITE 53.001 a 3.500</v>
      </c>
      <c r="P141" s="50" t="s">
        <v>55</v>
      </c>
      <c r="Q141" s="50" t="s">
        <v>46</v>
      </c>
      <c r="R141" s="146" t="s">
        <v>2255</v>
      </c>
      <c r="S141" s="146" t="s">
        <v>2256</v>
      </c>
      <c r="T141" s="146" t="s">
        <v>2257</v>
      </c>
      <c r="U141" s="146" t="s">
        <v>2258</v>
      </c>
      <c r="V141" s="146" t="s">
        <v>2259</v>
      </c>
      <c r="W141" s="146" t="s">
        <v>2260</v>
      </c>
      <c r="X141" s="146" t="s">
        <v>2261</v>
      </c>
      <c r="AV141" s="85" t="str">
        <f t="shared" si="27"/>
        <v>PACKET EXPRESS - 33170INFINITE 43.501 a 4.000</v>
      </c>
      <c r="AW141" s="50" t="s">
        <v>53</v>
      </c>
      <c r="AX141" s="51" t="s">
        <v>48</v>
      </c>
      <c r="AY141" s="51" t="s">
        <v>2703</v>
      </c>
      <c r="AZ141" s="51" t="s">
        <v>2704</v>
      </c>
      <c r="BA141" s="51" t="s">
        <v>2549</v>
      </c>
      <c r="BB141" s="51" t="s">
        <v>2706</v>
      </c>
      <c r="BC141" s="51" t="s">
        <v>2707</v>
      </c>
      <c r="BD141" s="51" t="s">
        <v>3899</v>
      </c>
      <c r="BF141" s="85" t="str">
        <f t="shared" si="28"/>
        <v>PACKET STANDARD  - 33162INFINITE 53.001 a 3.500</v>
      </c>
      <c r="BG141" s="50" t="s">
        <v>55</v>
      </c>
      <c r="BH141" s="50" t="s">
        <v>46</v>
      </c>
      <c r="BI141" s="64" t="s">
        <v>3900</v>
      </c>
      <c r="BJ141" s="64" t="s">
        <v>1498</v>
      </c>
      <c r="BK141" s="64" t="s">
        <v>3901</v>
      </c>
      <c r="BL141" s="64" t="s">
        <v>3902</v>
      </c>
      <c r="BM141" s="64" t="s">
        <v>2956</v>
      </c>
      <c r="BN141" s="64" t="s">
        <v>3903</v>
      </c>
      <c r="BP141" s="85" t="str">
        <f t="shared" si="29"/>
        <v>PACKET NOVAS FAIXAS - 33227INFINITE 43501 a   4000</v>
      </c>
      <c r="BQ141" s="50" t="s">
        <v>53</v>
      </c>
      <c r="BR141" s="64" t="s">
        <v>2347</v>
      </c>
      <c r="BS141" s="64" t="s">
        <v>3904</v>
      </c>
      <c r="BT141" s="64" t="s">
        <v>3905</v>
      </c>
      <c r="BU141" s="64" t="s">
        <v>3906</v>
      </c>
      <c r="BV141" s="64" t="s">
        <v>3907</v>
      </c>
      <c r="BW141" s="64" t="s">
        <v>1649</v>
      </c>
      <c r="BX141" s="64" t="s">
        <v>2503</v>
      </c>
    </row>
    <row r="142" spans="4:85" x14ac:dyDescent="0.25">
      <c r="D142" s="85" t="str">
        <f t="shared" si="26"/>
        <v>EXPORTA FÁCIL EXPRESSO - 45110INFINITE 53.501 a 4.000</v>
      </c>
      <c r="E142" s="50" t="s">
        <v>55</v>
      </c>
      <c r="F142" s="50" t="s">
        <v>48</v>
      </c>
      <c r="G142" s="147" t="s">
        <v>2286</v>
      </c>
      <c r="H142" s="147" t="s">
        <v>2287</v>
      </c>
      <c r="I142" s="147" t="s">
        <v>2288</v>
      </c>
      <c r="J142" s="147" t="s">
        <v>2289</v>
      </c>
      <c r="K142" s="147" t="s">
        <v>2290</v>
      </c>
      <c r="L142" s="147" t="s">
        <v>2291</v>
      </c>
      <c r="M142" s="147" t="s">
        <v>2292</v>
      </c>
      <c r="O142" s="85" t="str">
        <f>'[1]EXP FÁCIL STANDARD'!$A$1&amp;P142&amp;Q142</f>
        <v>EXPORTA FÁCIL STANDARD - 45128INFINITE 53.501 a 4.000</v>
      </c>
      <c r="P142" s="50" t="s">
        <v>55</v>
      </c>
      <c r="Q142" s="50" t="s">
        <v>48</v>
      </c>
      <c r="R142" s="146" t="s">
        <v>2293</v>
      </c>
      <c r="S142" s="146" t="s">
        <v>2294</v>
      </c>
      <c r="T142" s="146" t="s">
        <v>2295</v>
      </c>
      <c r="U142" s="146" t="s">
        <v>2296</v>
      </c>
      <c r="V142" s="146" t="s">
        <v>2297</v>
      </c>
      <c r="W142" s="146" t="s">
        <v>2298</v>
      </c>
      <c r="X142" s="146" t="s">
        <v>2299</v>
      </c>
      <c r="AV142" s="85" t="str">
        <f t="shared" si="27"/>
        <v>PACKET EXPRESS - 33170INFINITE 44.001 a 4.500</v>
      </c>
      <c r="AW142" s="50" t="s">
        <v>53</v>
      </c>
      <c r="AX142" s="51" t="s">
        <v>50</v>
      </c>
      <c r="AY142" s="51" t="s">
        <v>2481</v>
      </c>
      <c r="AZ142" s="51" t="s">
        <v>3908</v>
      </c>
      <c r="BA142" s="51" t="s">
        <v>3909</v>
      </c>
      <c r="BB142" s="51" t="s">
        <v>3910</v>
      </c>
      <c r="BC142" s="51" t="s">
        <v>3911</v>
      </c>
      <c r="BD142" s="51" t="s">
        <v>3912</v>
      </c>
      <c r="BF142" s="85" t="str">
        <f t="shared" si="28"/>
        <v>PACKET STANDARD  - 33162INFINITE 53.501 a 4.000</v>
      </c>
      <c r="BG142" s="50" t="s">
        <v>55</v>
      </c>
      <c r="BH142" s="50" t="s">
        <v>48</v>
      </c>
      <c r="BI142" s="64" t="s">
        <v>3913</v>
      </c>
      <c r="BJ142" s="64" t="s">
        <v>3914</v>
      </c>
      <c r="BK142" s="64" t="s">
        <v>3915</v>
      </c>
      <c r="BL142" s="64" t="s">
        <v>1498</v>
      </c>
      <c r="BM142" s="64" t="s">
        <v>3916</v>
      </c>
      <c r="BN142" s="64" t="s">
        <v>2859</v>
      </c>
      <c r="BP142" s="85" t="str">
        <f t="shared" si="29"/>
        <v>PACKET NOVAS FAIXAS - 33227INFINITE 44001 a 4500</v>
      </c>
      <c r="BQ142" s="50" t="s">
        <v>53</v>
      </c>
      <c r="BR142" s="64" t="s">
        <v>96</v>
      </c>
      <c r="BS142" s="64" t="s">
        <v>3917</v>
      </c>
      <c r="BT142" s="64" t="s">
        <v>3918</v>
      </c>
      <c r="BU142" s="64" t="s">
        <v>3073</v>
      </c>
      <c r="BV142" s="64" t="s">
        <v>3314</v>
      </c>
      <c r="BW142" s="64" t="s">
        <v>3747</v>
      </c>
      <c r="BX142" s="64" t="s">
        <v>3919</v>
      </c>
    </row>
    <row r="143" spans="4:85" x14ac:dyDescent="0.25">
      <c r="D143" s="85" t="str">
        <f t="shared" si="26"/>
        <v>EXPORTA FÁCIL EXPRESSO - 45110INFINITE 54.001 a 4.500</v>
      </c>
      <c r="E143" s="50" t="s">
        <v>55</v>
      </c>
      <c r="F143" s="50" t="s">
        <v>50</v>
      </c>
      <c r="G143" s="147" t="s">
        <v>2322</v>
      </c>
      <c r="H143" s="147" t="s">
        <v>2323</v>
      </c>
      <c r="I143" s="147" t="s">
        <v>2324</v>
      </c>
      <c r="J143" s="147" t="s">
        <v>2325</v>
      </c>
      <c r="K143" s="147" t="s">
        <v>2326</v>
      </c>
      <c r="L143" s="147" t="s">
        <v>2327</v>
      </c>
      <c r="M143" s="147" t="s">
        <v>2328</v>
      </c>
      <c r="O143" s="85" t="str">
        <f>'[1]EXP FÁCIL STANDARD'!$A$1&amp;P143&amp;Q143</f>
        <v>EXPORTA FÁCIL STANDARD - 45128INFINITE 54.001 a 4.500</v>
      </c>
      <c r="P143" s="50" t="s">
        <v>55</v>
      </c>
      <c r="Q143" s="50" t="s">
        <v>50</v>
      </c>
      <c r="R143" s="146" t="s">
        <v>2329</v>
      </c>
      <c r="S143" s="146" t="s">
        <v>2330</v>
      </c>
      <c r="T143" s="146" t="s">
        <v>2331</v>
      </c>
      <c r="U143" s="146" t="s">
        <v>2332</v>
      </c>
      <c r="V143" s="146" t="s">
        <v>2333</v>
      </c>
      <c r="W143" s="146" t="s">
        <v>1432</v>
      </c>
      <c r="X143" s="146" t="s">
        <v>2334</v>
      </c>
      <c r="AV143" s="85" t="str">
        <f t="shared" si="27"/>
        <v>PACKET EXPRESS - 33170INFINITE 44.501 a 5.000</v>
      </c>
      <c r="AW143" s="50" t="s">
        <v>53</v>
      </c>
      <c r="AX143" s="51" t="s">
        <v>52</v>
      </c>
      <c r="AY143" s="51" t="s">
        <v>3920</v>
      </c>
      <c r="AZ143" s="51" t="s">
        <v>3921</v>
      </c>
      <c r="BA143" s="51" t="s">
        <v>3922</v>
      </c>
      <c r="BB143" s="51" t="s">
        <v>2382</v>
      </c>
      <c r="BC143" s="51" t="s">
        <v>3923</v>
      </c>
      <c r="BD143" s="51" t="s">
        <v>2872</v>
      </c>
      <c r="BF143" s="85" t="str">
        <f t="shared" si="28"/>
        <v>PACKET STANDARD  - 33162INFINITE 54.001 a 4.500</v>
      </c>
      <c r="BG143" s="50" t="s">
        <v>55</v>
      </c>
      <c r="BH143" s="50" t="s">
        <v>50</v>
      </c>
      <c r="BI143" s="64" t="s">
        <v>3924</v>
      </c>
      <c r="BJ143" s="64" t="s">
        <v>3925</v>
      </c>
      <c r="BK143" s="64" t="s">
        <v>3926</v>
      </c>
      <c r="BL143" s="64" t="s">
        <v>3641</v>
      </c>
      <c r="BM143" s="64" t="s">
        <v>1636</v>
      </c>
      <c r="BN143" s="64" t="s">
        <v>1706</v>
      </c>
      <c r="BP143" s="85" t="str">
        <f t="shared" si="29"/>
        <v>PACKET NOVAS FAIXAS - 33227INFINITE 44501 a 5000</v>
      </c>
      <c r="BQ143" s="50" t="s">
        <v>53</v>
      </c>
      <c r="BR143" s="64" t="s">
        <v>97</v>
      </c>
      <c r="BS143" s="64" t="s">
        <v>3027</v>
      </c>
      <c r="BT143" s="64" t="s">
        <v>3028</v>
      </c>
      <c r="BU143" s="64" t="s">
        <v>3029</v>
      </c>
      <c r="BV143" s="64" t="s">
        <v>3927</v>
      </c>
      <c r="BW143" s="64" t="s">
        <v>3031</v>
      </c>
      <c r="BX143" s="64" t="s">
        <v>2045</v>
      </c>
    </row>
    <row r="144" spans="4:85" x14ac:dyDescent="0.25">
      <c r="D144" s="85" t="str">
        <f t="shared" si="26"/>
        <v>EXPORTA FÁCIL EXPRESSO - 45110INFINITE 54.501 a 5.000</v>
      </c>
      <c r="E144" s="50" t="s">
        <v>55</v>
      </c>
      <c r="F144" s="50" t="s">
        <v>52</v>
      </c>
      <c r="G144" s="147" t="s">
        <v>2354</v>
      </c>
      <c r="H144" s="147" t="s">
        <v>2355</v>
      </c>
      <c r="I144" s="147" t="s">
        <v>2356</v>
      </c>
      <c r="J144" s="147" t="s">
        <v>2357</v>
      </c>
      <c r="K144" s="147" t="s">
        <v>2358</v>
      </c>
      <c r="L144" s="147" t="s">
        <v>2359</v>
      </c>
      <c r="M144" s="147" t="s">
        <v>2360</v>
      </c>
      <c r="O144" s="85" t="str">
        <f>'[1]EXP FÁCIL STANDARD'!$A$1&amp;P144&amp;Q144</f>
        <v>EXPORTA FÁCIL STANDARD - 45128INFINITE 54.501 a 5.000</v>
      </c>
      <c r="P144" s="50" t="s">
        <v>55</v>
      </c>
      <c r="Q144" s="50" t="s">
        <v>52</v>
      </c>
      <c r="R144" s="146" t="s">
        <v>2361</v>
      </c>
      <c r="S144" s="146" t="s">
        <v>2362</v>
      </c>
      <c r="T144" s="146" t="s">
        <v>2363</v>
      </c>
      <c r="U144" s="146" t="s">
        <v>2364</v>
      </c>
      <c r="V144" s="146" t="s">
        <v>2365</v>
      </c>
      <c r="W144" s="146" t="s">
        <v>2366</v>
      </c>
      <c r="X144" s="146" t="s">
        <v>2367</v>
      </c>
      <c r="AV144" s="85" t="str">
        <f t="shared" si="27"/>
        <v>PACKET EXPRESS - 33170INFINITE 41/2 Kg Adicional</v>
      </c>
      <c r="AW144" s="50" t="s">
        <v>53</v>
      </c>
      <c r="AX144" s="51" t="s">
        <v>54</v>
      </c>
      <c r="AY144" s="51" t="s">
        <v>1267</v>
      </c>
      <c r="AZ144" s="51" t="s">
        <v>3928</v>
      </c>
      <c r="BA144" s="51" t="s">
        <v>3929</v>
      </c>
      <c r="BB144" s="51" t="s">
        <v>1688</v>
      </c>
      <c r="BC144" s="51" t="s">
        <v>2952</v>
      </c>
      <c r="BD144" s="51" t="s">
        <v>1536</v>
      </c>
      <c r="BF144" s="85" t="str">
        <f t="shared" si="28"/>
        <v>PACKET STANDARD  - 33162INFINITE 54.501 a 5.000</v>
      </c>
      <c r="BG144" s="50" t="s">
        <v>55</v>
      </c>
      <c r="BH144" s="50" t="s">
        <v>52</v>
      </c>
      <c r="BI144" s="64" t="s">
        <v>3930</v>
      </c>
      <c r="BJ144" s="64" t="s">
        <v>3931</v>
      </c>
      <c r="BK144" s="64" t="s">
        <v>3932</v>
      </c>
      <c r="BL144" s="64" t="s">
        <v>3933</v>
      </c>
      <c r="BM144" s="64" t="s">
        <v>1624</v>
      </c>
      <c r="BN144" s="64" t="s">
        <v>3934</v>
      </c>
      <c r="BP144" s="85" t="str">
        <f t="shared" si="29"/>
        <v>PACKET NOVAS FAIXAS - 33227INFINITE 41/2 Kg Adicional (A)</v>
      </c>
      <c r="BQ144" s="50" t="s">
        <v>53</v>
      </c>
      <c r="BR144" s="64" t="s">
        <v>2420</v>
      </c>
      <c r="BS144" s="64" t="s">
        <v>3935</v>
      </c>
      <c r="BT144" s="64" t="s">
        <v>3700</v>
      </c>
      <c r="BU144" s="64" t="s">
        <v>1553</v>
      </c>
      <c r="BV144" s="64" t="s">
        <v>2792</v>
      </c>
      <c r="BW144" s="64" t="s">
        <v>3819</v>
      </c>
      <c r="BX144" s="64" t="s">
        <v>3936</v>
      </c>
    </row>
    <row r="145" spans="4:85" x14ac:dyDescent="0.25">
      <c r="D145" s="85" t="str">
        <f t="shared" si="26"/>
        <v>EXPORTA FÁCIL EXPRESSO - 45110INFINITE 51/2 Kg Adicional</v>
      </c>
      <c r="E145" s="50" t="s">
        <v>55</v>
      </c>
      <c r="F145" s="50" t="s">
        <v>54</v>
      </c>
      <c r="G145" s="147" t="s">
        <v>2386</v>
      </c>
      <c r="H145" s="147" t="s">
        <v>2387</v>
      </c>
      <c r="I145" s="147" t="s">
        <v>1607</v>
      </c>
      <c r="J145" s="147" t="s">
        <v>2388</v>
      </c>
      <c r="K145" s="147" t="s">
        <v>2389</v>
      </c>
      <c r="L145" s="147" t="s">
        <v>2390</v>
      </c>
      <c r="M145" s="147" t="s">
        <v>2391</v>
      </c>
      <c r="O145" s="85" t="str">
        <f>'[1]EXP FÁCIL STANDARD'!$A$1&amp;P145&amp;Q145</f>
        <v>EXPORTA FÁCIL STANDARD - 45128INFINITE 51/2 Kg Adicional</v>
      </c>
      <c r="P145" s="50" t="s">
        <v>55</v>
      </c>
      <c r="Q145" s="50" t="s">
        <v>54</v>
      </c>
      <c r="R145" s="146" t="s">
        <v>2392</v>
      </c>
      <c r="S145" s="146" t="s">
        <v>2393</v>
      </c>
      <c r="T145" s="146" t="s">
        <v>2394</v>
      </c>
      <c r="U145" s="146" t="s">
        <v>1763</v>
      </c>
      <c r="V145" s="146" t="s">
        <v>1607</v>
      </c>
      <c r="W145" s="146" t="s">
        <v>2395</v>
      </c>
      <c r="X145" s="146" t="s">
        <v>1561</v>
      </c>
      <c r="AV145" s="87" t="s">
        <v>11</v>
      </c>
      <c r="AW145" s="43" t="s">
        <v>1186</v>
      </c>
      <c r="AX145" s="43" t="s">
        <v>12</v>
      </c>
      <c r="AY145" s="49" t="s">
        <v>13</v>
      </c>
      <c r="AZ145" s="49" t="s">
        <v>14</v>
      </c>
      <c r="BA145" s="49" t="s">
        <v>15</v>
      </c>
      <c r="BB145" s="49" t="s">
        <v>16</v>
      </c>
      <c r="BC145" s="49" t="s">
        <v>17</v>
      </c>
      <c r="BD145" s="49" t="s">
        <v>18</v>
      </c>
      <c r="BF145" s="85" t="str">
        <f t="shared" si="28"/>
        <v>PACKET STANDARD  - 33162INFINITE 51/2 Kg Adicional</v>
      </c>
      <c r="BG145" s="50" t="s">
        <v>55</v>
      </c>
      <c r="BH145" s="50" t="s">
        <v>54</v>
      </c>
      <c r="BI145" s="64" t="s">
        <v>3937</v>
      </c>
      <c r="BJ145" s="64" t="s">
        <v>3267</v>
      </c>
      <c r="BK145" s="64" t="s">
        <v>3256</v>
      </c>
      <c r="BL145" s="64" t="s">
        <v>1632</v>
      </c>
      <c r="BM145" s="64" t="s">
        <v>3938</v>
      </c>
      <c r="BN145" s="64" t="s">
        <v>3939</v>
      </c>
      <c r="BP145" s="87" t="s">
        <v>11</v>
      </c>
      <c r="BQ145" s="43" t="s">
        <v>1186</v>
      </c>
      <c r="BR145" s="43" t="s">
        <v>12</v>
      </c>
      <c r="BS145" s="49" t="s">
        <v>13</v>
      </c>
      <c r="BT145" s="49" t="s">
        <v>14</v>
      </c>
      <c r="BU145" s="49" t="s">
        <v>15</v>
      </c>
      <c r="BV145" s="49" t="s">
        <v>16</v>
      </c>
      <c r="BW145" s="49" t="s">
        <v>17</v>
      </c>
      <c r="BX145" s="49" t="s">
        <v>18</v>
      </c>
    </row>
    <row r="146" spans="4:85" x14ac:dyDescent="0.25">
      <c r="D146" s="85" t="str">
        <f t="shared" si="26"/>
        <v>EXPORTA FÁCIL EXPRESSO - 45110 Peso (g)</v>
      </c>
      <c r="E146" s="43"/>
      <c r="F146" s="43" t="s">
        <v>12</v>
      </c>
      <c r="G146" s="51" t="s">
        <v>13</v>
      </c>
      <c r="H146" s="51" t="s">
        <v>14</v>
      </c>
      <c r="I146" s="51" t="s">
        <v>15</v>
      </c>
      <c r="J146" s="51" t="s">
        <v>16</v>
      </c>
      <c r="K146" s="51" t="s">
        <v>17</v>
      </c>
      <c r="L146" s="51" t="s">
        <v>18</v>
      </c>
      <c r="M146" s="51" t="s">
        <v>19</v>
      </c>
      <c r="O146" s="85" t="str">
        <f>'[1]EXP FÁCIL STANDARD'!$A$1&amp;P146&amp;Q146</f>
        <v>EXPORTA FÁCIL STANDARD - 45128 Peso (g)</v>
      </c>
      <c r="P146" s="43"/>
      <c r="Q146" s="43" t="s">
        <v>12</v>
      </c>
      <c r="R146" s="51" t="s">
        <v>13</v>
      </c>
      <c r="S146" s="51" t="s">
        <v>14</v>
      </c>
      <c r="T146" s="51" t="s">
        <v>15</v>
      </c>
      <c r="U146" s="51" t="s">
        <v>16</v>
      </c>
      <c r="V146" s="51" t="s">
        <v>17</v>
      </c>
      <c r="W146" s="51" t="s">
        <v>18</v>
      </c>
      <c r="X146" s="51" t="s">
        <v>19</v>
      </c>
      <c r="AV146" s="85" t="str">
        <f t="shared" si="27"/>
        <v>PACKET EXPRESS - 33170INFINITE 50 a 300</v>
      </c>
      <c r="AW146" s="50" t="s">
        <v>55</v>
      </c>
      <c r="AX146" s="51" t="s">
        <v>24</v>
      </c>
      <c r="AY146" s="51" t="s">
        <v>3940</v>
      </c>
      <c r="AZ146" s="51" t="s">
        <v>3886</v>
      </c>
      <c r="BA146" s="51" t="s">
        <v>3941</v>
      </c>
      <c r="BB146" s="51" t="s">
        <v>3942</v>
      </c>
      <c r="BC146" s="51" t="s">
        <v>3943</v>
      </c>
      <c r="BD146" s="51" t="s">
        <v>3944</v>
      </c>
      <c r="BF146" s="87" t="s">
        <v>11</v>
      </c>
      <c r="BG146" s="43" t="s">
        <v>1186</v>
      </c>
      <c r="BH146" s="43" t="s">
        <v>12</v>
      </c>
      <c r="BI146" s="49" t="s">
        <v>13</v>
      </c>
      <c r="BJ146" s="49" t="s">
        <v>14</v>
      </c>
      <c r="BK146" s="49" t="s">
        <v>15</v>
      </c>
      <c r="BL146" s="49" t="s">
        <v>16</v>
      </c>
      <c r="BM146" s="49" t="s">
        <v>17</v>
      </c>
      <c r="BN146" s="49" t="s">
        <v>18</v>
      </c>
      <c r="BP146" s="85" t="str">
        <f t="shared" si="29"/>
        <v>PACKET NOVAS FAIXAS - 33227INFINITE 5  0 a 200</v>
      </c>
      <c r="BQ146" s="50" t="s">
        <v>55</v>
      </c>
      <c r="BR146" s="64" t="s">
        <v>2000</v>
      </c>
      <c r="BS146" s="64" t="s">
        <v>3945</v>
      </c>
      <c r="BT146" s="64" t="s">
        <v>3946</v>
      </c>
      <c r="BU146" s="64" t="s">
        <v>3947</v>
      </c>
      <c r="BV146" s="64" t="s">
        <v>1262</v>
      </c>
      <c r="BW146" s="64" t="s">
        <v>3948</v>
      </c>
      <c r="BX146" s="64" t="s">
        <v>3572</v>
      </c>
      <c r="CA146" s="92"/>
      <c r="CB146" s="92"/>
      <c r="CC146" s="93"/>
      <c r="CD146" s="93"/>
      <c r="CE146" s="93"/>
      <c r="CF146" s="93"/>
      <c r="CG146" s="93"/>
    </row>
    <row r="147" spans="4:85" x14ac:dyDescent="0.25">
      <c r="D147" s="85" t="str">
        <f t="shared" si="26"/>
        <v>EXPORTA FÁCIL EXPRESSO - 45110INFINITE 60 a 500</v>
      </c>
      <c r="E147" s="50" t="s">
        <v>56</v>
      </c>
      <c r="F147" s="50" t="s">
        <v>22</v>
      </c>
      <c r="G147" s="147" t="s">
        <v>1961</v>
      </c>
      <c r="H147" s="147" t="s">
        <v>1962</v>
      </c>
      <c r="I147" s="147" t="s">
        <v>1963</v>
      </c>
      <c r="J147" s="147" t="s">
        <v>1964</v>
      </c>
      <c r="K147" s="147" t="s">
        <v>1965</v>
      </c>
      <c r="L147" s="147" t="s">
        <v>1966</v>
      </c>
      <c r="M147" s="147" t="s">
        <v>1967</v>
      </c>
      <c r="O147" s="85" t="str">
        <f>'[1]EXP FÁCIL STANDARD'!$A$1&amp;P147&amp;Q147</f>
        <v>EXPORTA FÁCIL STANDARD - 45128INFINITE 60 a 500</v>
      </c>
      <c r="P147" s="50" t="s">
        <v>56</v>
      </c>
      <c r="Q147" s="50" t="s">
        <v>22</v>
      </c>
      <c r="R147" s="146" t="s">
        <v>1968</v>
      </c>
      <c r="S147" s="146" t="s">
        <v>1969</v>
      </c>
      <c r="T147" s="146" t="s">
        <v>1970</v>
      </c>
      <c r="U147" s="146" t="s">
        <v>1971</v>
      </c>
      <c r="V147" s="146" t="s">
        <v>1972</v>
      </c>
      <c r="W147" s="146" t="s">
        <v>1973</v>
      </c>
      <c r="X147" s="146" t="s">
        <v>1974</v>
      </c>
      <c r="AV147" s="85" t="str">
        <f t="shared" si="27"/>
        <v>PACKET EXPRESS - 33170INFINITE 5301 a 500</v>
      </c>
      <c r="AW147" s="50" t="s">
        <v>55</v>
      </c>
      <c r="AX147" s="51" t="s">
        <v>30</v>
      </c>
      <c r="AY147" s="51" t="s">
        <v>3949</v>
      </c>
      <c r="AZ147" s="51" t="s">
        <v>3711</v>
      </c>
      <c r="BA147" s="51" t="s">
        <v>3950</v>
      </c>
      <c r="BB147" s="51" t="s">
        <v>1670</v>
      </c>
      <c r="BC147" s="51" t="s">
        <v>3951</v>
      </c>
      <c r="BD147" s="51" t="s">
        <v>3952</v>
      </c>
      <c r="BF147" s="85" t="str">
        <f t="shared" si="28"/>
        <v>PACKET STANDARD  - 33162INFINITE 60 a 500</v>
      </c>
      <c r="BG147" s="50" t="s">
        <v>56</v>
      </c>
      <c r="BH147" s="50" t="s">
        <v>22</v>
      </c>
      <c r="BI147" s="64" t="s">
        <v>3953</v>
      </c>
      <c r="BJ147" s="64" t="s">
        <v>3954</v>
      </c>
      <c r="BK147" s="64" t="s">
        <v>1843</v>
      </c>
      <c r="BL147" s="64" t="s">
        <v>3955</v>
      </c>
      <c r="BM147" s="64" t="s">
        <v>3956</v>
      </c>
      <c r="BN147" s="64" t="s">
        <v>3957</v>
      </c>
      <c r="BP147" s="85" t="str">
        <f t="shared" si="29"/>
        <v>PACKET NOVAS FAIXAS - 33227INFINITE 5201 a   500</v>
      </c>
      <c r="BQ147" s="50" t="s">
        <v>55</v>
      </c>
      <c r="BR147" s="64" t="s">
        <v>2056</v>
      </c>
      <c r="BS147" s="64" t="s">
        <v>3958</v>
      </c>
      <c r="BT147" s="64" t="s">
        <v>3959</v>
      </c>
      <c r="BU147" s="64" t="s">
        <v>1872</v>
      </c>
      <c r="BV147" s="64" t="s">
        <v>3960</v>
      </c>
      <c r="BW147" s="64" t="s">
        <v>3961</v>
      </c>
      <c r="BX147" s="64" t="s">
        <v>2386</v>
      </c>
    </row>
    <row r="148" spans="4:85" x14ac:dyDescent="0.25">
      <c r="D148" s="85" t="str">
        <f t="shared" si="26"/>
        <v>EXPORTA FÁCIL EXPRESSO - 45110INFINITE 6501 a 1000</v>
      </c>
      <c r="E148" s="50" t="s">
        <v>56</v>
      </c>
      <c r="F148" s="50" t="s">
        <v>28</v>
      </c>
      <c r="G148" s="147" t="s">
        <v>2016</v>
      </c>
      <c r="H148" s="147" t="s">
        <v>2017</v>
      </c>
      <c r="I148" s="147" t="s">
        <v>2018</v>
      </c>
      <c r="J148" s="147" t="s">
        <v>2019</v>
      </c>
      <c r="K148" s="147" t="s">
        <v>2020</v>
      </c>
      <c r="L148" s="147" t="s">
        <v>2021</v>
      </c>
      <c r="M148" s="147" t="s">
        <v>2022</v>
      </c>
      <c r="O148" s="85" t="str">
        <f>'[1]EXP FÁCIL STANDARD'!$A$1&amp;P148&amp;Q148</f>
        <v>EXPORTA FÁCIL STANDARD - 45128INFINITE 6501 a 1000</v>
      </c>
      <c r="P148" s="50" t="s">
        <v>56</v>
      </c>
      <c r="Q148" s="50" t="s">
        <v>28</v>
      </c>
      <c r="R148" s="146" t="s">
        <v>2023</v>
      </c>
      <c r="S148" s="146" t="s">
        <v>2024</v>
      </c>
      <c r="T148" s="146" t="s">
        <v>2025</v>
      </c>
      <c r="U148" s="146" t="s">
        <v>2026</v>
      </c>
      <c r="V148" s="146" t="s">
        <v>2027</v>
      </c>
      <c r="W148" s="146" t="s">
        <v>2028</v>
      </c>
      <c r="X148" s="146" t="s">
        <v>2029</v>
      </c>
      <c r="AV148" s="85" t="str">
        <f t="shared" si="27"/>
        <v>PACKET EXPRESS - 33170INFINITE 5501 a 1000</v>
      </c>
      <c r="AW148" s="50" t="s">
        <v>55</v>
      </c>
      <c r="AX148" s="51" t="s">
        <v>28</v>
      </c>
      <c r="AY148" s="51" t="s">
        <v>3962</v>
      </c>
      <c r="AZ148" s="51" t="s">
        <v>3963</v>
      </c>
      <c r="BA148" s="51" t="s">
        <v>3964</v>
      </c>
      <c r="BB148" s="51" t="s">
        <v>3201</v>
      </c>
      <c r="BC148" s="51" t="s">
        <v>3864</v>
      </c>
      <c r="BD148" s="51" t="s">
        <v>3512</v>
      </c>
      <c r="BF148" s="85" t="str">
        <f t="shared" si="28"/>
        <v>PACKET STANDARD  - 33162INFINITE 6501 a 1000</v>
      </c>
      <c r="BG148" s="50" t="s">
        <v>56</v>
      </c>
      <c r="BH148" s="50" t="s">
        <v>28</v>
      </c>
      <c r="BI148" s="64" t="s">
        <v>3965</v>
      </c>
      <c r="BJ148" s="64" t="s">
        <v>3966</v>
      </c>
      <c r="BK148" s="64" t="s">
        <v>2981</v>
      </c>
      <c r="BL148" s="64" t="s">
        <v>3967</v>
      </c>
      <c r="BM148" s="64" t="s">
        <v>3968</v>
      </c>
      <c r="BN148" s="64" t="s">
        <v>3969</v>
      </c>
      <c r="BP148" s="85" t="str">
        <f t="shared" si="29"/>
        <v>PACKET NOVAS FAIXAS - 33227INFINITE 5501 a   1000</v>
      </c>
      <c r="BQ148" s="50" t="s">
        <v>55</v>
      </c>
      <c r="BR148" s="64" t="s">
        <v>2109</v>
      </c>
      <c r="BS148" s="64" t="s">
        <v>3970</v>
      </c>
      <c r="BT148" s="64" t="s">
        <v>3322</v>
      </c>
      <c r="BU148" s="64" t="s">
        <v>3971</v>
      </c>
      <c r="BV148" s="64" t="s">
        <v>3972</v>
      </c>
      <c r="BW148" s="64" t="s">
        <v>1730</v>
      </c>
      <c r="BX148" s="64" t="s">
        <v>1637</v>
      </c>
    </row>
    <row r="149" spans="4:85" x14ac:dyDescent="0.25">
      <c r="D149" s="85" t="str">
        <f t="shared" si="26"/>
        <v>EXPORTA FÁCIL EXPRESSO - 45110INFINITE 61001 a 1.500</v>
      </c>
      <c r="E149" s="50" t="s">
        <v>56</v>
      </c>
      <c r="F149" s="50" t="s">
        <v>34</v>
      </c>
      <c r="G149" s="147" t="s">
        <v>2071</v>
      </c>
      <c r="H149" s="147" t="s">
        <v>2072</v>
      </c>
      <c r="I149" s="147" t="s">
        <v>2073</v>
      </c>
      <c r="J149" s="147" t="s">
        <v>2074</v>
      </c>
      <c r="K149" s="147" t="s">
        <v>2075</v>
      </c>
      <c r="L149" s="147" t="s">
        <v>2076</v>
      </c>
      <c r="M149" s="147" t="s">
        <v>2077</v>
      </c>
      <c r="O149" s="85" t="str">
        <f>'[1]EXP FÁCIL STANDARD'!$A$1&amp;P149&amp;Q149</f>
        <v>EXPORTA FÁCIL STANDARD - 45128INFINITE 61001 a 1.500</v>
      </c>
      <c r="P149" s="50" t="s">
        <v>56</v>
      </c>
      <c r="Q149" s="50" t="s">
        <v>34</v>
      </c>
      <c r="R149" s="146" t="s">
        <v>2078</v>
      </c>
      <c r="S149" s="146" t="s">
        <v>2079</v>
      </c>
      <c r="T149" s="146" t="s">
        <v>2080</v>
      </c>
      <c r="U149" s="146" t="s">
        <v>2081</v>
      </c>
      <c r="V149" s="146" t="s">
        <v>2082</v>
      </c>
      <c r="W149" s="146" t="s">
        <v>2083</v>
      </c>
      <c r="X149" s="146" t="s">
        <v>2084</v>
      </c>
      <c r="AV149" s="85" t="str">
        <f t="shared" si="27"/>
        <v>PACKET EXPRESS - 33170INFINITE 51001 a 1.500</v>
      </c>
      <c r="AW149" s="50" t="s">
        <v>55</v>
      </c>
      <c r="AX149" s="51" t="s">
        <v>34</v>
      </c>
      <c r="AY149" s="51" t="s">
        <v>3973</v>
      </c>
      <c r="AZ149" s="51" t="s">
        <v>3532</v>
      </c>
      <c r="BA149" s="51" t="s">
        <v>3974</v>
      </c>
      <c r="BB149" s="51" t="s">
        <v>3519</v>
      </c>
      <c r="BC149" s="51" t="s">
        <v>3975</v>
      </c>
      <c r="BD149" s="51" t="s">
        <v>3976</v>
      </c>
      <c r="BF149" s="85" t="str">
        <f t="shared" si="28"/>
        <v>PACKET STANDARD  - 33162INFINITE 61001 a 1.500</v>
      </c>
      <c r="BG149" s="50" t="s">
        <v>56</v>
      </c>
      <c r="BH149" s="50" t="s">
        <v>34</v>
      </c>
      <c r="BI149" s="64" t="s">
        <v>3723</v>
      </c>
      <c r="BJ149" s="64" t="s">
        <v>3977</v>
      </c>
      <c r="BK149" s="64" t="s">
        <v>3154</v>
      </c>
      <c r="BL149" s="64" t="s">
        <v>3978</v>
      </c>
      <c r="BM149" s="64" t="s">
        <v>3979</v>
      </c>
      <c r="BN149" s="64" t="s">
        <v>3980</v>
      </c>
      <c r="BP149" s="85" t="str">
        <f t="shared" si="29"/>
        <v>PACKET NOVAS FAIXAS - 33227INFINITE 51001 a   1500</v>
      </c>
      <c r="BQ149" s="50" t="s">
        <v>55</v>
      </c>
      <c r="BR149" s="64" t="s">
        <v>2157</v>
      </c>
      <c r="BS149" s="64" t="s">
        <v>3981</v>
      </c>
      <c r="BT149" s="64" t="s">
        <v>1705</v>
      </c>
      <c r="BU149" s="64" t="s">
        <v>3438</v>
      </c>
      <c r="BV149" s="64" t="s">
        <v>3982</v>
      </c>
      <c r="BW149" s="64" t="s">
        <v>3080</v>
      </c>
      <c r="BX149" s="64" t="s">
        <v>1669</v>
      </c>
    </row>
    <row r="150" spans="4:85" x14ac:dyDescent="0.25">
      <c r="D150" s="85" t="str">
        <f t="shared" si="26"/>
        <v>EXPORTA FÁCIL EXPRESSO - 45110INFINITE 61.501 a 2.000</v>
      </c>
      <c r="E150" s="50" t="s">
        <v>56</v>
      </c>
      <c r="F150" s="50" t="s">
        <v>38</v>
      </c>
      <c r="G150" s="147" t="s">
        <v>2120</v>
      </c>
      <c r="H150" s="147" t="s">
        <v>1321</v>
      </c>
      <c r="I150" s="147" t="s">
        <v>2121</v>
      </c>
      <c r="J150" s="147" t="s">
        <v>2122</v>
      </c>
      <c r="K150" s="147" t="s">
        <v>2123</v>
      </c>
      <c r="L150" s="147" t="s">
        <v>2124</v>
      </c>
      <c r="M150" s="147" t="s">
        <v>2125</v>
      </c>
      <c r="O150" s="85" t="str">
        <f>'[1]EXP FÁCIL STANDARD'!$A$1&amp;P150&amp;Q150</f>
        <v>EXPORTA FÁCIL STANDARD - 45128INFINITE 61.501 a 2.000</v>
      </c>
      <c r="P150" s="50" t="s">
        <v>56</v>
      </c>
      <c r="Q150" s="50" t="s">
        <v>38</v>
      </c>
      <c r="R150" s="146" t="s">
        <v>2126</v>
      </c>
      <c r="S150" s="146" t="s">
        <v>1190</v>
      </c>
      <c r="T150" s="146" t="s">
        <v>2127</v>
      </c>
      <c r="U150" s="146" t="s">
        <v>2128</v>
      </c>
      <c r="V150" s="146" t="s">
        <v>2129</v>
      </c>
      <c r="W150" s="146" t="s">
        <v>2130</v>
      </c>
      <c r="X150" s="146" t="s">
        <v>2131</v>
      </c>
      <c r="AV150" s="85" t="str">
        <f t="shared" si="27"/>
        <v>PACKET EXPRESS - 33170INFINITE 51.501 a 2.000</v>
      </c>
      <c r="AW150" s="50" t="s">
        <v>55</v>
      </c>
      <c r="AX150" s="51" t="s">
        <v>38</v>
      </c>
      <c r="AY150" s="51" t="s">
        <v>3511</v>
      </c>
      <c r="AZ150" s="51" t="s">
        <v>3983</v>
      </c>
      <c r="BA150" s="51" t="s">
        <v>3148</v>
      </c>
      <c r="BB150" s="51" t="s">
        <v>3984</v>
      </c>
      <c r="BC150" s="51" t="s">
        <v>3985</v>
      </c>
      <c r="BD150" s="51" t="s">
        <v>3986</v>
      </c>
      <c r="BF150" s="85" t="str">
        <f t="shared" si="28"/>
        <v>PACKET STANDARD  - 33162INFINITE 61.501 a 2.000</v>
      </c>
      <c r="BG150" s="50" t="s">
        <v>56</v>
      </c>
      <c r="BH150" s="50" t="s">
        <v>38</v>
      </c>
      <c r="BI150" s="64" t="s">
        <v>3987</v>
      </c>
      <c r="BJ150" s="64" t="s">
        <v>2709</v>
      </c>
      <c r="BK150" s="64" t="s">
        <v>3560</v>
      </c>
      <c r="BL150" s="64" t="s">
        <v>1644</v>
      </c>
      <c r="BM150" s="64" t="s">
        <v>3988</v>
      </c>
      <c r="BN150" s="64" t="s">
        <v>3989</v>
      </c>
      <c r="BP150" s="85" t="str">
        <f t="shared" si="29"/>
        <v>PACKET NOVAS FAIXAS - 33227INFINITE 51501 a   2000</v>
      </c>
      <c r="BQ150" s="50" t="s">
        <v>55</v>
      </c>
      <c r="BR150" s="64" t="s">
        <v>2200</v>
      </c>
      <c r="BS150" s="64" t="s">
        <v>3730</v>
      </c>
      <c r="BT150" s="64" t="s">
        <v>3146</v>
      </c>
      <c r="BU150" s="64" t="s">
        <v>3990</v>
      </c>
      <c r="BV150" s="64" t="s">
        <v>3991</v>
      </c>
      <c r="BW150" s="64" t="s">
        <v>3992</v>
      </c>
      <c r="BX150" s="64" t="s">
        <v>3234</v>
      </c>
    </row>
    <row r="151" spans="4:85" x14ac:dyDescent="0.25">
      <c r="D151" s="85" t="str">
        <f t="shared" si="26"/>
        <v>EXPORTA FÁCIL EXPRESSO - 45110INFINITE 62.001 a 2.500</v>
      </c>
      <c r="E151" s="50" t="s">
        <v>56</v>
      </c>
      <c r="F151" s="50" t="s">
        <v>42</v>
      </c>
      <c r="G151" s="147" t="s">
        <v>2170</v>
      </c>
      <c r="H151" s="147" t="s">
        <v>2171</v>
      </c>
      <c r="I151" s="147" t="s">
        <v>2172</v>
      </c>
      <c r="J151" s="147" t="s">
        <v>2173</v>
      </c>
      <c r="K151" s="147" t="s">
        <v>2174</v>
      </c>
      <c r="L151" s="147" t="s">
        <v>2175</v>
      </c>
      <c r="M151" s="147" t="s">
        <v>2176</v>
      </c>
      <c r="O151" s="85" t="str">
        <f>'[1]EXP FÁCIL STANDARD'!$A$1&amp;P151&amp;Q151</f>
        <v>EXPORTA FÁCIL STANDARD - 45128INFINITE 62.001 a 2.500</v>
      </c>
      <c r="P151" s="50" t="s">
        <v>56</v>
      </c>
      <c r="Q151" s="50" t="s">
        <v>42</v>
      </c>
      <c r="R151" s="146" t="s">
        <v>2177</v>
      </c>
      <c r="S151" s="146" t="s">
        <v>2178</v>
      </c>
      <c r="T151" s="146" t="s">
        <v>2179</v>
      </c>
      <c r="U151" s="146" t="s">
        <v>2180</v>
      </c>
      <c r="V151" s="146" t="s">
        <v>2181</v>
      </c>
      <c r="W151" s="146" t="s">
        <v>1896</v>
      </c>
      <c r="X151" s="146" t="s">
        <v>2182</v>
      </c>
      <c r="AV151" s="85" t="str">
        <f t="shared" si="27"/>
        <v>PACKET EXPRESS - 33170INFINITE 52.001 a 2.500</v>
      </c>
      <c r="AW151" s="50" t="s">
        <v>55</v>
      </c>
      <c r="AX151" s="51" t="s">
        <v>42</v>
      </c>
      <c r="AY151" s="51" t="s">
        <v>1818</v>
      </c>
      <c r="AZ151" s="51" t="s">
        <v>1581</v>
      </c>
      <c r="BA151" s="51" t="s">
        <v>1624</v>
      </c>
      <c r="BB151" s="51" t="s">
        <v>1567</v>
      </c>
      <c r="BC151" s="51" t="s">
        <v>3993</v>
      </c>
      <c r="BD151" s="51" t="s">
        <v>2669</v>
      </c>
      <c r="BF151" s="85" t="str">
        <f t="shared" si="28"/>
        <v>PACKET STANDARD  - 33162INFINITE 62.001 a 2.500</v>
      </c>
      <c r="BG151" s="50" t="s">
        <v>56</v>
      </c>
      <c r="BH151" s="50" t="s">
        <v>42</v>
      </c>
      <c r="BI151" s="64" t="s">
        <v>1643</v>
      </c>
      <c r="BJ151" s="64" t="s">
        <v>3994</v>
      </c>
      <c r="BK151" s="64" t="s">
        <v>3995</v>
      </c>
      <c r="BL151" s="64" t="s">
        <v>1328</v>
      </c>
      <c r="BM151" s="64" t="s">
        <v>3996</v>
      </c>
      <c r="BN151" s="64" t="s">
        <v>1613</v>
      </c>
      <c r="BP151" s="85" t="str">
        <f t="shared" si="29"/>
        <v>PACKET NOVAS FAIXAS - 33227INFINITE 52001 a   2500</v>
      </c>
      <c r="BQ151" s="50" t="s">
        <v>55</v>
      </c>
      <c r="BR151" s="64" t="s">
        <v>2238</v>
      </c>
      <c r="BS151" s="64" t="s">
        <v>1998</v>
      </c>
      <c r="BT151" s="64" t="s">
        <v>1771</v>
      </c>
      <c r="BU151" s="64" t="s">
        <v>3575</v>
      </c>
      <c r="BV151" s="64" t="s">
        <v>3997</v>
      </c>
      <c r="BW151" s="64" t="s">
        <v>1740</v>
      </c>
      <c r="BX151" s="64" t="s">
        <v>3998</v>
      </c>
    </row>
    <row r="152" spans="4:85" x14ac:dyDescent="0.25">
      <c r="D152" s="85" t="str">
        <f t="shared" si="26"/>
        <v>EXPORTA FÁCIL EXPRESSO - 45110INFINITE 62.501 a 3.000</v>
      </c>
      <c r="E152" s="50" t="s">
        <v>56</v>
      </c>
      <c r="F152" s="50" t="s">
        <v>44</v>
      </c>
      <c r="G152" s="147" t="s">
        <v>2212</v>
      </c>
      <c r="H152" s="147" t="s">
        <v>2213</v>
      </c>
      <c r="I152" s="147" t="s">
        <v>2214</v>
      </c>
      <c r="J152" s="147" t="s">
        <v>2215</v>
      </c>
      <c r="K152" s="147" t="s">
        <v>2216</v>
      </c>
      <c r="L152" s="147" t="s">
        <v>2217</v>
      </c>
      <c r="M152" s="147" t="s">
        <v>2218</v>
      </c>
      <c r="O152" s="85" t="str">
        <f>'[1]EXP FÁCIL STANDARD'!$A$1&amp;P152&amp;Q152</f>
        <v>EXPORTA FÁCIL STANDARD - 45128INFINITE 62.501 a 3.000</v>
      </c>
      <c r="P152" s="50" t="s">
        <v>56</v>
      </c>
      <c r="Q152" s="50" t="s">
        <v>44</v>
      </c>
      <c r="R152" s="146" t="s">
        <v>2219</v>
      </c>
      <c r="S152" s="146" t="s">
        <v>2220</v>
      </c>
      <c r="T152" s="146" t="s">
        <v>2221</v>
      </c>
      <c r="U152" s="146" t="s">
        <v>2222</v>
      </c>
      <c r="V152" s="146" t="s">
        <v>2223</v>
      </c>
      <c r="W152" s="146" t="s">
        <v>2224</v>
      </c>
      <c r="X152" s="146" t="s">
        <v>2225</v>
      </c>
      <c r="AV152" s="85" t="str">
        <f t="shared" si="27"/>
        <v>PACKET EXPRESS - 33170INFINITE 52.501 a 3.000</v>
      </c>
      <c r="AW152" s="50" t="s">
        <v>55</v>
      </c>
      <c r="AX152" s="51" t="s">
        <v>44</v>
      </c>
      <c r="AY152" s="51" t="s">
        <v>3999</v>
      </c>
      <c r="AZ152" s="51" t="s">
        <v>1550</v>
      </c>
      <c r="BA152" s="51" t="s">
        <v>4000</v>
      </c>
      <c r="BB152" s="51" t="s">
        <v>4001</v>
      </c>
      <c r="BC152" s="51" t="s">
        <v>3412</v>
      </c>
      <c r="BD152" s="51" t="s">
        <v>4002</v>
      </c>
      <c r="BF152" s="85" t="str">
        <f t="shared" si="28"/>
        <v>PACKET STANDARD  - 33162INFINITE 62.501 a 3.000</v>
      </c>
      <c r="BG152" s="50" t="s">
        <v>56</v>
      </c>
      <c r="BH152" s="50" t="s">
        <v>44</v>
      </c>
      <c r="BI152" s="64" t="s">
        <v>3081</v>
      </c>
      <c r="BJ152" s="64" t="s">
        <v>4003</v>
      </c>
      <c r="BK152" s="64" t="s">
        <v>3999</v>
      </c>
      <c r="BL152" s="64" t="s">
        <v>2466</v>
      </c>
      <c r="BM152" s="64" t="s">
        <v>4004</v>
      </c>
      <c r="BN152" s="64" t="s">
        <v>4005</v>
      </c>
      <c r="BP152" s="85" t="str">
        <f t="shared" si="29"/>
        <v>PACKET NOVAS FAIXAS - 33227INFINITE 52501 a   3000</v>
      </c>
      <c r="BQ152" s="50" t="s">
        <v>55</v>
      </c>
      <c r="BR152" s="64" t="s">
        <v>2274</v>
      </c>
      <c r="BS152" s="64" t="s">
        <v>4006</v>
      </c>
      <c r="BT152" s="64" t="s">
        <v>4007</v>
      </c>
      <c r="BU152" s="64" t="s">
        <v>1494</v>
      </c>
      <c r="BV152" s="64" t="s">
        <v>2152</v>
      </c>
      <c r="BW152" s="64" t="s">
        <v>2930</v>
      </c>
      <c r="BX152" s="64" t="s">
        <v>3310</v>
      </c>
    </row>
    <row r="153" spans="4:85" x14ac:dyDescent="0.25">
      <c r="D153" s="85" t="str">
        <f t="shared" si="26"/>
        <v>EXPORTA FÁCIL EXPRESSO - 45110INFINITE 63.001 a 3.500</v>
      </c>
      <c r="E153" s="50" t="s">
        <v>56</v>
      </c>
      <c r="F153" s="50" t="s">
        <v>46</v>
      </c>
      <c r="G153" s="147" t="s">
        <v>2248</v>
      </c>
      <c r="H153" s="147" t="s">
        <v>2249</v>
      </c>
      <c r="I153" s="147" t="s">
        <v>2250</v>
      </c>
      <c r="J153" s="147" t="s">
        <v>2251</v>
      </c>
      <c r="K153" s="147" t="s">
        <v>2252</v>
      </c>
      <c r="L153" s="147" t="s">
        <v>2253</v>
      </c>
      <c r="M153" s="147" t="s">
        <v>2254</v>
      </c>
      <c r="O153" s="85" t="str">
        <f>'[1]EXP FÁCIL STANDARD'!$A$1&amp;P153&amp;Q153</f>
        <v>EXPORTA FÁCIL STANDARD - 45128INFINITE 63.001 a 3.500</v>
      </c>
      <c r="P153" s="50" t="s">
        <v>56</v>
      </c>
      <c r="Q153" s="50" t="s">
        <v>46</v>
      </c>
      <c r="R153" s="146" t="s">
        <v>2255</v>
      </c>
      <c r="S153" s="146" t="s">
        <v>2256</v>
      </c>
      <c r="T153" s="146" t="s">
        <v>2257</v>
      </c>
      <c r="U153" s="146" t="s">
        <v>2258</v>
      </c>
      <c r="V153" s="146" t="s">
        <v>2259</v>
      </c>
      <c r="W153" s="146" t="s">
        <v>2260</v>
      </c>
      <c r="X153" s="146" t="s">
        <v>2261</v>
      </c>
      <c r="AV153" s="85" t="str">
        <f t="shared" si="27"/>
        <v>PACKET EXPRESS - 33170INFINITE 53.001 a 3.500</v>
      </c>
      <c r="AW153" s="50" t="s">
        <v>55</v>
      </c>
      <c r="AX153" s="51" t="s">
        <v>46</v>
      </c>
      <c r="AY153" s="51" t="s">
        <v>3655</v>
      </c>
      <c r="AZ153" s="51" t="s">
        <v>4008</v>
      </c>
      <c r="BA153" s="51" t="s">
        <v>4009</v>
      </c>
      <c r="BB153" s="51" t="s">
        <v>4010</v>
      </c>
      <c r="BC153" s="51" t="s">
        <v>4011</v>
      </c>
      <c r="BD153" s="51" t="s">
        <v>4012</v>
      </c>
      <c r="BF153" s="85" t="str">
        <f t="shared" si="28"/>
        <v>PACKET STANDARD  - 33162INFINITE 63.001 a 3.500</v>
      </c>
      <c r="BG153" s="50" t="s">
        <v>56</v>
      </c>
      <c r="BH153" s="50" t="s">
        <v>46</v>
      </c>
      <c r="BI153" s="64" t="s">
        <v>1697</v>
      </c>
      <c r="BJ153" s="64" t="s">
        <v>3042</v>
      </c>
      <c r="BK153" s="64" t="s">
        <v>4013</v>
      </c>
      <c r="BL153" s="64" t="s">
        <v>1652</v>
      </c>
      <c r="BM153" s="64" t="s">
        <v>2624</v>
      </c>
      <c r="BN153" s="64" t="s">
        <v>1649</v>
      </c>
      <c r="BP153" s="85" t="str">
        <f t="shared" si="29"/>
        <v>PACKET NOVAS FAIXAS - 33227INFINITE 53001 a  3500</v>
      </c>
      <c r="BQ153" s="50" t="s">
        <v>55</v>
      </c>
      <c r="BR153" s="64" t="s">
        <v>2312</v>
      </c>
      <c r="BS153" s="64" t="s">
        <v>4014</v>
      </c>
      <c r="BT153" s="64" t="s">
        <v>4015</v>
      </c>
      <c r="BU153" s="64" t="s">
        <v>4016</v>
      </c>
      <c r="BV153" s="64" t="s">
        <v>4017</v>
      </c>
      <c r="BW153" s="64" t="s">
        <v>3025</v>
      </c>
      <c r="BX153" s="64" t="s">
        <v>3883</v>
      </c>
    </row>
    <row r="154" spans="4:85" x14ac:dyDescent="0.25">
      <c r="D154" s="85" t="str">
        <f t="shared" si="26"/>
        <v>EXPORTA FÁCIL EXPRESSO - 45110INFINITE 63.501 a 4.000</v>
      </c>
      <c r="E154" s="50" t="s">
        <v>56</v>
      </c>
      <c r="F154" s="50" t="s">
        <v>48</v>
      </c>
      <c r="G154" s="147" t="s">
        <v>2286</v>
      </c>
      <c r="H154" s="147" t="s">
        <v>2287</v>
      </c>
      <c r="I154" s="147" t="s">
        <v>2288</v>
      </c>
      <c r="J154" s="147" t="s">
        <v>2289</v>
      </c>
      <c r="K154" s="147" t="s">
        <v>2290</v>
      </c>
      <c r="L154" s="147" t="s">
        <v>2291</v>
      </c>
      <c r="M154" s="147" t="s">
        <v>2292</v>
      </c>
      <c r="O154" s="85" t="str">
        <f>'[1]EXP FÁCIL STANDARD'!$A$1&amp;P154&amp;Q154</f>
        <v>EXPORTA FÁCIL STANDARD - 45128INFINITE 63.501 a 4.000</v>
      </c>
      <c r="P154" s="50" t="s">
        <v>56</v>
      </c>
      <c r="Q154" s="50" t="s">
        <v>48</v>
      </c>
      <c r="R154" s="146" t="s">
        <v>2293</v>
      </c>
      <c r="S154" s="146" t="s">
        <v>2294</v>
      </c>
      <c r="T154" s="146" t="s">
        <v>2295</v>
      </c>
      <c r="U154" s="146" t="s">
        <v>2296</v>
      </c>
      <c r="V154" s="146" t="s">
        <v>2297</v>
      </c>
      <c r="W154" s="146" t="s">
        <v>2298</v>
      </c>
      <c r="X154" s="146" t="s">
        <v>2299</v>
      </c>
      <c r="AV154" s="85" t="str">
        <f t="shared" si="27"/>
        <v>PACKET EXPRESS - 33170INFINITE 53.501 a 4.000</v>
      </c>
      <c r="AW154" s="50" t="s">
        <v>55</v>
      </c>
      <c r="AX154" s="51" t="s">
        <v>48</v>
      </c>
      <c r="AY154" s="51" t="s">
        <v>4018</v>
      </c>
      <c r="AZ154" s="51" t="s">
        <v>4019</v>
      </c>
      <c r="BA154" s="51" t="s">
        <v>3550</v>
      </c>
      <c r="BB154" s="51" t="s">
        <v>4020</v>
      </c>
      <c r="BC154" s="51" t="s">
        <v>2852</v>
      </c>
      <c r="BD154" s="51" t="s">
        <v>1584</v>
      </c>
      <c r="BF154" s="85" t="str">
        <f t="shared" si="28"/>
        <v>PACKET STANDARD  - 33162INFINITE 63.501 a 4.000</v>
      </c>
      <c r="BG154" s="50" t="s">
        <v>56</v>
      </c>
      <c r="BH154" s="50" t="s">
        <v>48</v>
      </c>
      <c r="BI154" s="64" t="s">
        <v>4021</v>
      </c>
      <c r="BJ154" s="64" t="s">
        <v>1687</v>
      </c>
      <c r="BK154" s="64" t="s">
        <v>4022</v>
      </c>
      <c r="BL154" s="64" t="s">
        <v>1655</v>
      </c>
      <c r="BM154" s="64" t="s">
        <v>4023</v>
      </c>
      <c r="BN154" s="64" t="s">
        <v>4024</v>
      </c>
      <c r="BP154" s="85" t="str">
        <f t="shared" si="29"/>
        <v>PACKET NOVAS FAIXAS - 33227INFINITE 53501 a   4000</v>
      </c>
      <c r="BQ154" s="50" t="s">
        <v>55</v>
      </c>
      <c r="BR154" s="64" t="s">
        <v>2347</v>
      </c>
      <c r="BS154" s="64" t="s">
        <v>1631</v>
      </c>
      <c r="BT154" s="64" t="s">
        <v>4025</v>
      </c>
      <c r="BU154" s="64" t="s">
        <v>4026</v>
      </c>
      <c r="BV154" s="64" t="s">
        <v>4027</v>
      </c>
      <c r="BW154" s="64" t="s">
        <v>2809</v>
      </c>
      <c r="BX154" s="64" t="s">
        <v>4028</v>
      </c>
    </row>
    <row r="155" spans="4:85" x14ac:dyDescent="0.25">
      <c r="D155" s="85" t="str">
        <f t="shared" si="26"/>
        <v>EXPORTA FÁCIL EXPRESSO - 45110INFINITE 64.001 a 4.500</v>
      </c>
      <c r="E155" s="50" t="s">
        <v>56</v>
      </c>
      <c r="F155" s="50" t="s">
        <v>50</v>
      </c>
      <c r="G155" s="147" t="s">
        <v>2322</v>
      </c>
      <c r="H155" s="147" t="s">
        <v>2323</v>
      </c>
      <c r="I155" s="147" t="s">
        <v>2324</v>
      </c>
      <c r="J155" s="147" t="s">
        <v>2325</v>
      </c>
      <c r="K155" s="147" t="s">
        <v>2326</v>
      </c>
      <c r="L155" s="147" t="s">
        <v>2327</v>
      </c>
      <c r="M155" s="147" t="s">
        <v>2328</v>
      </c>
      <c r="O155" s="85" t="str">
        <f>'[1]EXP FÁCIL STANDARD'!$A$1&amp;P155&amp;Q155</f>
        <v>EXPORTA FÁCIL STANDARD - 45128INFINITE 64.001 a 4.500</v>
      </c>
      <c r="P155" s="50" t="s">
        <v>56</v>
      </c>
      <c r="Q155" s="50" t="s">
        <v>50</v>
      </c>
      <c r="R155" s="146" t="s">
        <v>2329</v>
      </c>
      <c r="S155" s="146" t="s">
        <v>2330</v>
      </c>
      <c r="T155" s="146" t="s">
        <v>2331</v>
      </c>
      <c r="U155" s="146" t="s">
        <v>2332</v>
      </c>
      <c r="V155" s="146" t="s">
        <v>2333</v>
      </c>
      <c r="W155" s="146" t="s">
        <v>1432</v>
      </c>
      <c r="X155" s="146" t="s">
        <v>2334</v>
      </c>
      <c r="AV155" s="85" t="str">
        <f t="shared" si="27"/>
        <v>PACKET EXPRESS - 33170INFINITE 54.001 a 4.500</v>
      </c>
      <c r="AW155" s="50" t="s">
        <v>55</v>
      </c>
      <c r="AX155" s="51" t="s">
        <v>50</v>
      </c>
      <c r="AY155" s="51" t="s">
        <v>4029</v>
      </c>
      <c r="AZ155" s="51" t="s">
        <v>2267</v>
      </c>
      <c r="BA155" s="51" t="s">
        <v>4030</v>
      </c>
      <c r="BB155" s="51" t="s">
        <v>2565</v>
      </c>
      <c r="BC155" s="51" t="s">
        <v>2684</v>
      </c>
      <c r="BD155" s="51" t="s">
        <v>4031</v>
      </c>
      <c r="BF155" s="85" t="str">
        <f t="shared" si="28"/>
        <v>PACKET STANDARD  - 33162INFINITE 64.001 a 4.500</v>
      </c>
      <c r="BG155" s="50" t="s">
        <v>56</v>
      </c>
      <c r="BH155" s="50" t="s">
        <v>50</v>
      </c>
      <c r="BI155" s="64" t="s">
        <v>3643</v>
      </c>
      <c r="BJ155" s="64" t="s">
        <v>2497</v>
      </c>
      <c r="BK155" s="64" t="s">
        <v>4032</v>
      </c>
      <c r="BL155" s="64" t="s">
        <v>4033</v>
      </c>
      <c r="BM155" s="64" t="s">
        <v>4034</v>
      </c>
      <c r="BN155" s="64" t="s">
        <v>4035</v>
      </c>
      <c r="BP155" s="85" t="str">
        <f t="shared" si="29"/>
        <v>PACKET NOVAS FAIXAS - 33227INFINITE 54001 a 4500</v>
      </c>
      <c r="BQ155" s="50" t="s">
        <v>55</v>
      </c>
      <c r="BR155" s="64" t="s">
        <v>96</v>
      </c>
      <c r="BS155" s="64" t="s">
        <v>2048</v>
      </c>
      <c r="BT155" s="64" t="s">
        <v>4036</v>
      </c>
      <c r="BU155" s="64" t="s">
        <v>4037</v>
      </c>
      <c r="BV155" s="64" t="s">
        <v>3731</v>
      </c>
      <c r="BW155" s="64" t="s">
        <v>4038</v>
      </c>
      <c r="BX155" s="64" t="s">
        <v>3504</v>
      </c>
    </row>
    <row r="156" spans="4:85" x14ac:dyDescent="0.25">
      <c r="D156" s="85" t="str">
        <f t="shared" si="26"/>
        <v>EXPORTA FÁCIL EXPRESSO - 45110INFINITE 64.501 a 5.000</v>
      </c>
      <c r="E156" s="50" t="s">
        <v>56</v>
      </c>
      <c r="F156" s="50" t="s">
        <v>52</v>
      </c>
      <c r="G156" s="147" t="s">
        <v>2354</v>
      </c>
      <c r="H156" s="147" t="s">
        <v>2355</v>
      </c>
      <c r="I156" s="147" t="s">
        <v>2356</v>
      </c>
      <c r="J156" s="147" t="s">
        <v>2357</v>
      </c>
      <c r="K156" s="147" t="s">
        <v>2358</v>
      </c>
      <c r="L156" s="147" t="s">
        <v>2359</v>
      </c>
      <c r="M156" s="147" t="s">
        <v>2360</v>
      </c>
      <c r="O156" s="85" t="str">
        <f>'[1]EXP FÁCIL STANDARD'!$A$1&amp;P156&amp;Q156</f>
        <v>EXPORTA FÁCIL STANDARD - 45128INFINITE 64.501 a 5.000</v>
      </c>
      <c r="P156" s="50" t="s">
        <v>56</v>
      </c>
      <c r="Q156" s="50" t="s">
        <v>52</v>
      </c>
      <c r="R156" s="146" t="s">
        <v>2361</v>
      </c>
      <c r="S156" s="146" t="s">
        <v>2362</v>
      </c>
      <c r="T156" s="146" t="s">
        <v>2363</v>
      </c>
      <c r="U156" s="146" t="s">
        <v>2364</v>
      </c>
      <c r="V156" s="146" t="s">
        <v>2365</v>
      </c>
      <c r="W156" s="146" t="s">
        <v>2366</v>
      </c>
      <c r="X156" s="146" t="s">
        <v>2367</v>
      </c>
      <c r="AV156" s="85" t="str">
        <f t="shared" si="27"/>
        <v>PACKET EXPRESS - 33170INFINITE 54.501 a 5.000</v>
      </c>
      <c r="AW156" s="50" t="s">
        <v>55</v>
      </c>
      <c r="AX156" s="51" t="s">
        <v>52</v>
      </c>
      <c r="AY156" s="51" t="s">
        <v>4039</v>
      </c>
      <c r="AZ156" s="51" t="s">
        <v>4040</v>
      </c>
      <c r="BA156" s="51" t="s">
        <v>4041</v>
      </c>
      <c r="BB156" s="51" t="s">
        <v>2721</v>
      </c>
      <c r="BC156" s="51" t="s">
        <v>4042</v>
      </c>
      <c r="BD156" s="51" t="s">
        <v>3809</v>
      </c>
      <c r="BF156" s="85" t="str">
        <f t="shared" si="28"/>
        <v>PACKET STANDARD  - 33162INFINITE 64.501 a 5.000</v>
      </c>
      <c r="BG156" s="50" t="s">
        <v>56</v>
      </c>
      <c r="BH156" s="50" t="s">
        <v>52</v>
      </c>
      <c r="BI156" s="64" t="s">
        <v>1622</v>
      </c>
      <c r="BJ156" s="64" t="s">
        <v>4043</v>
      </c>
      <c r="BK156" s="64" t="s">
        <v>4044</v>
      </c>
      <c r="BL156" s="64" t="s">
        <v>3644</v>
      </c>
      <c r="BM156" s="64" t="s">
        <v>3163</v>
      </c>
      <c r="BN156" s="64" t="s">
        <v>1689</v>
      </c>
      <c r="BP156" s="85" t="str">
        <f t="shared" si="29"/>
        <v>PACKET NOVAS FAIXAS - 33227INFINITE 54501 a 5000</v>
      </c>
      <c r="BQ156" s="50" t="s">
        <v>55</v>
      </c>
      <c r="BR156" s="64" t="s">
        <v>97</v>
      </c>
      <c r="BS156" s="64" t="s">
        <v>4045</v>
      </c>
      <c r="BT156" s="64" t="s">
        <v>4046</v>
      </c>
      <c r="BU156" s="64" t="s">
        <v>4047</v>
      </c>
      <c r="BV156" s="64" t="s">
        <v>4048</v>
      </c>
      <c r="BW156" s="64" t="s">
        <v>4049</v>
      </c>
      <c r="BX156" s="64" t="s">
        <v>4050</v>
      </c>
    </row>
    <row r="157" spans="4:85" x14ac:dyDescent="0.25">
      <c r="D157" s="85" t="str">
        <f t="shared" si="26"/>
        <v>EXPORTA FÁCIL EXPRESSO - 45110INFINITE 61/2 Kg Adicional</v>
      </c>
      <c r="E157" s="50" t="s">
        <v>56</v>
      </c>
      <c r="F157" s="50" t="s">
        <v>54</v>
      </c>
      <c r="G157" s="147" t="s">
        <v>2386</v>
      </c>
      <c r="H157" s="147" t="s">
        <v>2387</v>
      </c>
      <c r="I157" s="147" t="s">
        <v>1607</v>
      </c>
      <c r="J157" s="147" t="s">
        <v>2388</v>
      </c>
      <c r="K157" s="147" t="s">
        <v>2389</v>
      </c>
      <c r="L157" s="147" t="s">
        <v>2390</v>
      </c>
      <c r="M157" s="147" t="s">
        <v>2391</v>
      </c>
      <c r="O157" s="85" t="str">
        <f>'[1]EXP FÁCIL STANDARD'!$A$1&amp;P157&amp;Q157</f>
        <v>EXPORTA FÁCIL STANDARD - 45128INFINITE 61/2 Kg Adicional</v>
      </c>
      <c r="P157" s="50" t="s">
        <v>56</v>
      </c>
      <c r="Q157" s="50" t="s">
        <v>54</v>
      </c>
      <c r="R157" s="146" t="s">
        <v>2392</v>
      </c>
      <c r="S157" s="146" t="s">
        <v>2393</v>
      </c>
      <c r="T157" s="146" t="s">
        <v>2394</v>
      </c>
      <c r="U157" s="146" t="s">
        <v>1763</v>
      </c>
      <c r="V157" s="146" t="s">
        <v>1607</v>
      </c>
      <c r="W157" s="146" t="s">
        <v>2395</v>
      </c>
      <c r="X157" s="146" t="s">
        <v>1561</v>
      </c>
      <c r="AV157" s="85" t="str">
        <f t="shared" si="27"/>
        <v>PACKET EXPRESS - 33170INFINITE 51/2 Kg Adicional</v>
      </c>
      <c r="AW157" s="50" t="s">
        <v>55</v>
      </c>
      <c r="AX157" s="51" t="s">
        <v>54</v>
      </c>
      <c r="AY157" s="51" t="s">
        <v>3701</v>
      </c>
      <c r="AZ157" s="51" t="s">
        <v>2601</v>
      </c>
      <c r="BA157" s="51" t="s">
        <v>4051</v>
      </c>
      <c r="BB157" s="51" t="s">
        <v>3820</v>
      </c>
      <c r="BC157" s="51" t="s">
        <v>1623</v>
      </c>
      <c r="BD157" s="51" t="s">
        <v>3256</v>
      </c>
      <c r="BF157" s="85" t="str">
        <f t="shared" si="28"/>
        <v>PACKET STANDARD  - 33162INFINITE 61/2 Kg Adicional</v>
      </c>
      <c r="BG157" s="50" t="s">
        <v>56</v>
      </c>
      <c r="BH157" s="50" t="s">
        <v>54</v>
      </c>
      <c r="BI157" s="64" t="s">
        <v>3807</v>
      </c>
      <c r="BJ157" s="64" t="s">
        <v>2421</v>
      </c>
      <c r="BK157" s="64" t="s">
        <v>3405</v>
      </c>
      <c r="BL157" s="64" t="s">
        <v>3108</v>
      </c>
      <c r="BM157" s="64" t="s">
        <v>4052</v>
      </c>
      <c r="BN157" s="64" t="s">
        <v>4053</v>
      </c>
      <c r="BP157" s="85" t="str">
        <f t="shared" si="29"/>
        <v>PACKET NOVAS FAIXAS - 33227INFINITE 51/2 Kg Adicional (A)</v>
      </c>
      <c r="BQ157" s="50" t="s">
        <v>55</v>
      </c>
      <c r="BR157" s="64" t="s">
        <v>2420</v>
      </c>
      <c r="BS157" s="64" t="s">
        <v>4054</v>
      </c>
      <c r="BT157" s="64" t="s">
        <v>3806</v>
      </c>
      <c r="BU157" s="64" t="s">
        <v>3331</v>
      </c>
      <c r="BV157" s="64" t="s">
        <v>2890</v>
      </c>
      <c r="BW157" s="64" t="s">
        <v>3937</v>
      </c>
      <c r="BX157" s="64" t="s">
        <v>3592</v>
      </c>
    </row>
    <row r="158" spans="4:85" x14ac:dyDescent="0.25">
      <c r="D158" s="85" t="str">
        <f t="shared" si="26"/>
        <v>EXPORTA FÁCIL EXPRESSO - 45110 Peso (g)</v>
      </c>
      <c r="E158" s="43"/>
      <c r="F158" s="43" t="s">
        <v>12</v>
      </c>
      <c r="G158" s="51" t="s">
        <v>13</v>
      </c>
      <c r="H158" s="51" t="s">
        <v>14</v>
      </c>
      <c r="I158" s="51" t="s">
        <v>15</v>
      </c>
      <c r="J158" s="51" t="s">
        <v>16</v>
      </c>
      <c r="K158" s="51" t="s">
        <v>17</v>
      </c>
      <c r="L158" s="51" t="s">
        <v>18</v>
      </c>
      <c r="M158" s="51" t="s">
        <v>19</v>
      </c>
      <c r="O158" s="85" t="str">
        <f>'[1]EXP FÁCIL STANDARD'!$A$1&amp;P158&amp;Q158</f>
        <v>EXPORTA FÁCIL STANDARD - 45128 Peso (g)</v>
      </c>
      <c r="P158" s="43"/>
      <c r="Q158" s="43" t="s">
        <v>12</v>
      </c>
      <c r="R158" s="51" t="s">
        <v>13</v>
      </c>
      <c r="S158" s="51" t="s">
        <v>14</v>
      </c>
      <c r="T158" s="51" t="s">
        <v>15</v>
      </c>
      <c r="U158" s="51" t="s">
        <v>16</v>
      </c>
      <c r="V158" s="51" t="s">
        <v>17</v>
      </c>
      <c r="W158" s="51" t="s">
        <v>18</v>
      </c>
      <c r="X158" s="51" t="s">
        <v>19</v>
      </c>
      <c r="AV158" s="87" t="s">
        <v>11</v>
      </c>
      <c r="AW158" s="43" t="s">
        <v>1186</v>
      </c>
      <c r="AX158" s="43" t="s">
        <v>12</v>
      </c>
      <c r="AY158" s="49" t="s">
        <v>13</v>
      </c>
      <c r="AZ158" s="49" t="s">
        <v>14</v>
      </c>
      <c r="BA158" s="49" t="s">
        <v>15</v>
      </c>
      <c r="BB158" s="49" t="s">
        <v>16</v>
      </c>
      <c r="BC158" s="49" t="s">
        <v>17</v>
      </c>
      <c r="BD158" s="49" t="s">
        <v>18</v>
      </c>
      <c r="BF158" s="87" t="s">
        <v>11</v>
      </c>
      <c r="BG158" s="43" t="s">
        <v>1186</v>
      </c>
      <c r="BH158" s="43" t="s">
        <v>12</v>
      </c>
      <c r="BI158" s="49" t="s">
        <v>13</v>
      </c>
      <c r="BJ158" s="49" t="s">
        <v>14</v>
      </c>
      <c r="BK158" s="49" t="s">
        <v>15</v>
      </c>
      <c r="BL158" s="49" t="s">
        <v>16</v>
      </c>
      <c r="BM158" s="49" t="s">
        <v>17</v>
      </c>
      <c r="BN158" s="49" t="s">
        <v>18</v>
      </c>
      <c r="BP158" s="87" t="s">
        <v>11</v>
      </c>
      <c r="BQ158" s="43" t="s">
        <v>1186</v>
      </c>
      <c r="BR158" s="43" t="s">
        <v>12</v>
      </c>
      <c r="BS158" s="49" t="s">
        <v>13</v>
      </c>
      <c r="BT158" s="49" t="s">
        <v>14</v>
      </c>
      <c r="BU158" s="49" t="s">
        <v>15</v>
      </c>
      <c r="BV158" s="49" t="s">
        <v>16</v>
      </c>
      <c r="BW158" s="49" t="s">
        <v>17</v>
      </c>
      <c r="BX158" s="49" t="s">
        <v>18</v>
      </c>
      <c r="CA158" s="92"/>
      <c r="CB158" s="92"/>
      <c r="CC158" s="93"/>
      <c r="CD158" s="93"/>
      <c r="CE158" s="93"/>
      <c r="CF158" s="93"/>
      <c r="CG158" s="93"/>
    </row>
    <row r="159" spans="4:85" x14ac:dyDescent="0.25">
      <c r="D159" s="85" t="str">
        <f t="shared" si="26"/>
        <v>EXPORTA FÁCIL EXPRESSO - 45110INFINITE 70 a 500</v>
      </c>
      <c r="E159" s="50" t="s">
        <v>57</v>
      </c>
      <c r="F159" s="50" t="s">
        <v>22</v>
      </c>
      <c r="G159" s="147" t="s">
        <v>1961</v>
      </c>
      <c r="H159" s="147" t="s">
        <v>1962</v>
      </c>
      <c r="I159" s="147" t="s">
        <v>1963</v>
      </c>
      <c r="J159" s="147" t="s">
        <v>1964</v>
      </c>
      <c r="K159" s="147" t="s">
        <v>1965</v>
      </c>
      <c r="L159" s="147" t="s">
        <v>1966</v>
      </c>
      <c r="M159" s="147" t="s">
        <v>1967</v>
      </c>
      <c r="O159" s="85" t="str">
        <f>'[1]EXP FÁCIL STANDARD'!$A$1&amp;P159&amp;Q159</f>
        <v>EXPORTA FÁCIL STANDARD - 45128INFINITE 70 a 500</v>
      </c>
      <c r="P159" s="50" t="s">
        <v>57</v>
      </c>
      <c r="Q159" s="50" t="s">
        <v>22</v>
      </c>
      <c r="R159" s="146" t="s">
        <v>1968</v>
      </c>
      <c r="S159" s="146" t="s">
        <v>1969</v>
      </c>
      <c r="T159" s="146" t="s">
        <v>1970</v>
      </c>
      <c r="U159" s="146" t="s">
        <v>1971</v>
      </c>
      <c r="V159" s="146" t="s">
        <v>1972</v>
      </c>
      <c r="W159" s="146" t="s">
        <v>1973</v>
      </c>
      <c r="X159" s="146" t="s">
        <v>1974</v>
      </c>
      <c r="AV159" s="85" t="str">
        <f t="shared" si="27"/>
        <v>PACKET EXPRESS - 33170INFINITE 60 a 300</v>
      </c>
      <c r="AW159" s="50" t="s">
        <v>56</v>
      </c>
      <c r="AX159" s="51" t="s">
        <v>24</v>
      </c>
      <c r="AY159" s="51" t="s">
        <v>4055</v>
      </c>
      <c r="AZ159" s="51" t="s">
        <v>4056</v>
      </c>
      <c r="BA159" s="51" t="s">
        <v>3735</v>
      </c>
      <c r="BB159" s="51" t="s">
        <v>1600</v>
      </c>
      <c r="BC159" s="51" t="s">
        <v>3606</v>
      </c>
      <c r="BD159" s="51" t="s">
        <v>4057</v>
      </c>
      <c r="BF159" s="85" t="str">
        <f t="shared" si="28"/>
        <v>PACKET STANDARD  - 33162INFINITE 70 a 500</v>
      </c>
      <c r="BG159" s="50" t="s">
        <v>57</v>
      </c>
      <c r="BH159" s="50" t="s">
        <v>22</v>
      </c>
      <c r="BI159" s="64" t="s">
        <v>4058</v>
      </c>
      <c r="BJ159" s="64" t="s">
        <v>4059</v>
      </c>
      <c r="BK159" s="64" t="s">
        <v>2829</v>
      </c>
      <c r="BL159" s="64" t="s">
        <v>4060</v>
      </c>
      <c r="BM159" s="64" t="s">
        <v>4061</v>
      </c>
      <c r="BN159" s="64" t="s">
        <v>4062</v>
      </c>
      <c r="BP159" s="85" t="str">
        <f t="shared" si="29"/>
        <v>PACKET NOVAS FAIXAS - 33227INFINITE 6  0 a 200</v>
      </c>
      <c r="BQ159" s="50" t="s">
        <v>56</v>
      </c>
      <c r="BR159" s="64" t="s">
        <v>2000</v>
      </c>
      <c r="BS159" s="64" t="s">
        <v>4063</v>
      </c>
      <c r="BT159" s="64" t="s">
        <v>4064</v>
      </c>
      <c r="BU159" s="64" t="s">
        <v>4065</v>
      </c>
      <c r="BV159" s="64" t="s">
        <v>1659</v>
      </c>
      <c r="BW159" s="64" t="s">
        <v>4066</v>
      </c>
      <c r="BX159" s="64" t="s">
        <v>4067</v>
      </c>
    </row>
    <row r="160" spans="4:85" x14ac:dyDescent="0.25">
      <c r="D160" s="85" t="str">
        <f t="shared" si="26"/>
        <v>EXPORTA FÁCIL EXPRESSO - 45110INFINITE 7501 a 1000</v>
      </c>
      <c r="E160" s="50" t="s">
        <v>57</v>
      </c>
      <c r="F160" s="50" t="s">
        <v>28</v>
      </c>
      <c r="G160" s="147" t="s">
        <v>2016</v>
      </c>
      <c r="H160" s="147" t="s">
        <v>2017</v>
      </c>
      <c r="I160" s="147" t="s">
        <v>2018</v>
      </c>
      <c r="J160" s="147" t="s">
        <v>2019</v>
      </c>
      <c r="K160" s="147" t="s">
        <v>2020</v>
      </c>
      <c r="L160" s="147" t="s">
        <v>2021</v>
      </c>
      <c r="M160" s="147" t="s">
        <v>2022</v>
      </c>
      <c r="O160" s="85" t="str">
        <f>'[1]EXP FÁCIL STANDARD'!$A$1&amp;P160&amp;Q160</f>
        <v>EXPORTA FÁCIL STANDARD - 45128INFINITE 7501 a 1000</v>
      </c>
      <c r="P160" s="50" t="s">
        <v>57</v>
      </c>
      <c r="Q160" s="50" t="s">
        <v>28</v>
      </c>
      <c r="R160" s="146" t="s">
        <v>2023</v>
      </c>
      <c r="S160" s="146" t="s">
        <v>2024</v>
      </c>
      <c r="T160" s="146" t="s">
        <v>2025</v>
      </c>
      <c r="U160" s="146" t="s">
        <v>2026</v>
      </c>
      <c r="V160" s="146" t="s">
        <v>2027</v>
      </c>
      <c r="W160" s="146" t="s">
        <v>2028</v>
      </c>
      <c r="X160" s="146" t="s">
        <v>2029</v>
      </c>
      <c r="AV160" s="85" t="str">
        <f t="shared" si="27"/>
        <v>PACKET EXPRESS - 33170INFINITE 6301 a 500</v>
      </c>
      <c r="AW160" s="50" t="s">
        <v>56</v>
      </c>
      <c r="AX160" s="51" t="s">
        <v>30</v>
      </c>
      <c r="AY160" s="51" t="s">
        <v>4068</v>
      </c>
      <c r="AZ160" s="51" t="s">
        <v>4069</v>
      </c>
      <c r="BA160" s="51" t="s">
        <v>2836</v>
      </c>
      <c r="BB160" s="51" t="s">
        <v>4070</v>
      </c>
      <c r="BC160" s="51" t="s">
        <v>4071</v>
      </c>
      <c r="BD160" s="51" t="s">
        <v>4072</v>
      </c>
      <c r="BF160" s="85" t="str">
        <f t="shared" si="28"/>
        <v>PACKET STANDARD  - 33162INFINITE 7501 a 1000</v>
      </c>
      <c r="BG160" s="50" t="s">
        <v>57</v>
      </c>
      <c r="BH160" s="50" t="s">
        <v>28</v>
      </c>
      <c r="BI160" s="64" t="s">
        <v>4073</v>
      </c>
      <c r="BJ160" s="64" t="s">
        <v>4072</v>
      </c>
      <c r="BK160" s="64" t="s">
        <v>2839</v>
      </c>
      <c r="BL160" s="64" t="s">
        <v>3420</v>
      </c>
      <c r="BM160" s="64" t="s">
        <v>4074</v>
      </c>
      <c r="BN160" s="64" t="s">
        <v>4075</v>
      </c>
      <c r="BP160" s="85" t="str">
        <f t="shared" si="29"/>
        <v>PACKET NOVAS FAIXAS - 33227INFINITE 6201 a   500</v>
      </c>
      <c r="BQ160" s="50" t="s">
        <v>56</v>
      </c>
      <c r="BR160" s="64" t="s">
        <v>2056</v>
      </c>
      <c r="BS160" s="64" t="s">
        <v>4076</v>
      </c>
      <c r="BT160" s="64" t="s">
        <v>4077</v>
      </c>
      <c r="BU160" s="64" t="s">
        <v>3725</v>
      </c>
      <c r="BV160" s="64" t="s">
        <v>1662</v>
      </c>
      <c r="BW160" s="64" t="s">
        <v>4078</v>
      </c>
      <c r="BX160" s="64" t="s">
        <v>4079</v>
      </c>
    </row>
    <row r="161" spans="4:85" x14ac:dyDescent="0.25">
      <c r="D161" s="85" t="str">
        <f t="shared" si="26"/>
        <v>EXPORTA FÁCIL EXPRESSO - 45110INFINITE 71001 a 1.500</v>
      </c>
      <c r="E161" s="50" t="s">
        <v>57</v>
      </c>
      <c r="F161" s="50" t="s">
        <v>34</v>
      </c>
      <c r="G161" s="147" t="s">
        <v>2071</v>
      </c>
      <c r="H161" s="147" t="s">
        <v>2072</v>
      </c>
      <c r="I161" s="147" t="s">
        <v>2073</v>
      </c>
      <c r="J161" s="147" t="s">
        <v>2074</v>
      </c>
      <c r="K161" s="147" t="s">
        <v>2075</v>
      </c>
      <c r="L161" s="147" t="s">
        <v>2076</v>
      </c>
      <c r="M161" s="147" t="s">
        <v>2077</v>
      </c>
      <c r="O161" s="85" t="str">
        <f>'[1]EXP FÁCIL STANDARD'!$A$1&amp;P161&amp;Q161</f>
        <v>EXPORTA FÁCIL STANDARD - 45128INFINITE 71001 a 1.500</v>
      </c>
      <c r="P161" s="50" t="s">
        <v>57</v>
      </c>
      <c r="Q161" s="50" t="s">
        <v>34</v>
      </c>
      <c r="R161" s="146" t="s">
        <v>2078</v>
      </c>
      <c r="S161" s="146" t="s">
        <v>2079</v>
      </c>
      <c r="T161" s="146" t="s">
        <v>2080</v>
      </c>
      <c r="U161" s="146" t="s">
        <v>2081</v>
      </c>
      <c r="V161" s="146" t="s">
        <v>2082</v>
      </c>
      <c r="W161" s="146" t="s">
        <v>2083</v>
      </c>
      <c r="X161" s="146" t="s">
        <v>2084</v>
      </c>
      <c r="AV161" s="85" t="str">
        <f t="shared" si="27"/>
        <v>PACKET EXPRESS - 33170INFINITE 6501 a 1000</v>
      </c>
      <c r="AW161" s="50" t="s">
        <v>56</v>
      </c>
      <c r="AX161" s="51" t="s">
        <v>28</v>
      </c>
      <c r="AY161" s="51" t="s">
        <v>1945</v>
      </c>
      <c r="AZ161" s="51" t="s">
        <v>3589</v>
      </c>
      <c r="BA161" s="51" t="s">
        <v>4080</v>
      </c>
      <c r="BB161" s="51" t="s">
        <v>4081</v>
      </c>
      <c r="BC161" s="51" t="s">
        <v>2119</v>
      </c>
      <c r="BD161" s="51" t="s">
        <v>3746</v>
      </c>
      <c r="BF161" s="85" t="str">
        <f t="shared" si="28"/>
        <v>PACKET STANDARD  - 33162INFINITE 71001 a 1.500</v>
      </c>
      <c r="BG161" s="50" t="s">
        <v>57</v>
      </c>
      <c r="BH161" s="50" t="s">
        <v>34</v>
      </c>
      <c r="BI161" s="64" t="s">
        <v>3844</v>
      </c>
      <c r="BJ161" s="64" t="s">
        <v>3710</v>
      </c>
      <c r="BK161" s="64" t="s">
        <v>1999</v>
      </c>
      <c r="BL161" s="64" t="s">
        <v>3460</v>
      </c>
      <c r="BM161" s="64" t="s">
        <v>4082</v>
      </c>
      <c r="BN161" s="64" t="s">
        <v>3951</v>
      </c>
      <c r="BP161" s="85" t="str">
        <f t="shared" si="29"/>
        <v>PACKET NOVAS FAIXAS - 33227INFINITE 6501 a   1000</v>
      </c>
      <c r="BQ161" s="50" t="s">
        <v>56</v>
      </c>
      <c r="BR161" s="64" t="s">
        <v>2109</v>
      </c>
      <c r="BS161" s="64" t="s">
        <v>4083</v>
      </c>
      <c r="BT161" s="64" t="s">
        <v>4057</v>
      </c>
      <c r="BU161" s="64" t="s">
        <v>2827</v>
      </c>
      <c r="BV161" s="64" t="s">
        <v>4084</v>
      </c>
      <c r="BW161" s="64" t="s">
        <v>1763</v>
      </c>
      <c r="BX161" s="64" t="s">
        <v>4085</v>
      </c>
    </row>
    <row r="162" spans="4:85" x14ac:dyDescent="0.25">
      <c r="D162" s="85" t="str">
        <f t="shared" si="26"/>
        <v>EXPORTA FÁCIL EXPRESSO - 45110INFINITE 71.501 a 2.000</v>
      </c>
      <c r="E162" s="50" t="s">
        <v>57</v>
      </c>
      <c r="F162" s="50" t="s">
        <v>38</v>
      </c>
      <c r="G162" s="147" t="s">
        <v>2120</v>
      </c>
      <c r="H162" s="147" t="s">
        <v>1321</v>
      </c>
      <c r="I162" s="147" t="s">
        <v>2121</v>
      </c>
      <c r="J162" s="147" t="s">
        <v>2122</v>
      </c>
      <c r="K162" s="147" t="s">
        <v>2123</v>
      </c>
      <c r="L162" s="147" t="s">
        <v>2124</v>
      </c>
      <c r="M162" s="147" t="s">
        <v>2125</v>
      </c>
      <c r="O162" s="85" t="str">
        <f>'[1]EXP FÁCIL STANDARD'!$A$1&amp;P162&amp;Q162</f>
        <v>EXPORTA FÁCIL STANDARD - 45128INFINITE 71.501 a 2.000</v>
      </c>
      <c r="P162" s="50" t="s">
        <v>57</v>
      </c>
      <c r="Q162" s="50" t="s">
        <v>38</v>
      </c>
      <c r="R162" s="146" t="s">
        <v>2126</v>
      </c>
      <c r="S162" s="146" t="s">
        <v>1190</v>
      </c>
      <c r="T162" s="146" t="s">
        <v>2127</v>
      </c>
      <c r="U162" s="146" t="s">
        <v>2128</v>
      </c>
      <c r="V162" s="146" t="s">
        <v>2129</v>
      </c>
      <c r="W162" s="146" t="s">
        <v>2130</v>
      </c>
      <c r="X162" s="146" t="s">
        <v>2131</v>
      </c>
      <c r="AV162" s="85" t="str">
        <f t="shared" si="27"/>
        <v>PACKET EXPRESS - 33170INFINITE 61001 a 1.500</v>
      </c>
      <c r="AW162" s="50" t="s">
        <v>56</v>
      </c>
      <c r="AX162" s="51" t="s">
        <v>34</v>
      </c>
      <c r="AY162" s="51" t="s">
        <v>3682</v>
      </c>
      <c r="AZ162" s="51" t="s">
        <v>3599</v>
      </c>
      <c r="BA162" s="51" t="s">
        <v>3197</v>
      </c>
      <c r="BB162" s="51" t="s">
        <v>78</v>
      </c>
      <c r="BC162" s="51" t="s">
        <v>3815</v>
      </c>
      <c r="BD162" s="51" t="s">
        <v>4086</v>
      </c>
      <c r="BF162" s="85" t="str">
        <f t="shared" si="28"/>
        <v>PACKET STANDARD  - 33162INFINITE 71.501 a 2.000</v>
      </c>
      <c r="BG162" s="50" t="s">
        <v>57</v>
      </c>
      <c r="BH162" s="50" t="s">
        <v>38</v>
      </c>
      <c r="BI162" s="64" t="s">
        <v>4087</v>
      </c>
      <c r="BJ162" s="64" t="s">
        <v>2803</v>
      </c>
      <c r="BK162" s="64" t="s">
        <v>2788</v>
      </c>
      <c r="BL162" s="64" t="s">
        <v>4088</v>
      </c>
      <c r="BM162" s="64" t="s">
        <v>4089</v>
      </c>
      <c r="BN162" s="64" t="s">
        <v>4090</v>
      </c>
      <c r="BP162" s="85" t="str">
        <f t="shared" si="29"/>
        <v>PACKET NOVAS FAIXAS - 33227INFINITE 61001 a   1500</v>
      </c>
      <c r="BQ162" s="50" t="s">
        <v>56</v>
      </c>
      <c r="BR162" s="64" t="s">
        <v>2157</v>
      </c>
      <c r="BS162" s="64" t="s">
        <v>3830</v>
      </c>
      <c r="BT162" s="64" t="s">
        <v>2395</v>
      </c>
      <c r="BU162" s="64" t="s">
        <v>4091</v>
      </c>
      <c r="BV162" s="64" t="s">
        <v>1667</v>
      </c>
      <c r="BW162" s="64" t="s">
        <v>4092</v>
      </c>
      <c r="BX162" s="64" t="s">
        <v>3446</v>
      </c>
    </row>
    <row r="163" spans="4:85" x14ac:dyDescent="0.25">
      <c r="D163" s="85" t="str">
        <f t="shared" si="26"/>
        <v>EXPORTA FÁCIL EXPRESSO - 45110INFINITE 72.001 a 2.500</v>
      </c>
      <c r="E163" s="50" t="s">
        <v>57</v>
      </c>
      <c r="F163" s="50" t="s">
        <v>42</v>
      </c>
      <c r="G163" s="147" t="s">
        <v>2170</v>
      </c>
      <c r="H163" s="147" t="s">
        <v>2171</v>
      </c>
      <c r="I163" s="147" t="s">
        <v>2172</v>
      </c>
      <c r="J163" s="147" t="s">
        <v>2173</v>
      </c>
      <c r="K163" s="147" t="s">
        <v>2174</v>
      </c>
      <c r="L163" s="147" t="s">
        <v>2175</v>
      </c>
      <c r="M163" s="147" t="s">
        <v>2176</v>
      </c>
      <c r="O163" s="85" t="str">
        <f>'[1]EXP FÁCIL STANDARD'!$A$1&amp;P163&amp;Q163</f>
        <v>EXPORTA FÁCIL STANDARD - 45128INFINITE 72.001 a 2.500</v>
      </c>
      <c r="P163" s="50" t="s">
        <v>57</v>
      </c>
      <c r="Q163" s="50" t="s">
        <v>42</v>
      </c>
      <c r="R163" s="146" t="s">
        <v>2177</v>
      </c>
      <c r="S163" s="146" t="s">
        <v>2178</v>
      </c>
      <c r="T163" s="146" t="s">
        <v>2179</v>
      </c>
      <c r="U163" s="146" t="s">
        <v>2180</v>
      </c>
      <c r="V163" s="146" t="s">
        <v>2181</v>
      </c>
      <c r="W163" s="146" t="s">
        <v>1896</v>
      </c>
      <c r="X163" s="146" t="s">
        <v>2182</v>
      </c>
      <c r="AV163" s="85" t="str">
        <f t="shared" si="27"/>
        <v>PACKET EXPRESS - 33170INFINITE 61.501 a 2.000</v>
      </c>
      <c r="AW163" s="50" t="s">
        <v>56</v>
      </c>
      <c r="AX163" s="51" t="s">
        <v>38</v>
      </c>
      <c r="AY163" s="51" t="s">
        <v>4093</v>
      </c>
      <c r="AZ163" s="51" t="s">
        <v>3774</v>
      </c>
      <c r="BA163" s="51" t="s">
        <v>3775</v>
      </c>
      <c r="BB163" s="51" t="s">
        <v>3776</v>
      </c>
      <c r="BC163" s="51" t="s">
        <v>3777</v>
      </c>
      <c r="BD163" s="51" t="s">
        <v>2655</v>
      </c>
      <c r="BF163" s="85" t="str">
        <f t="shared" si="28"/>
        <v>PACKET STANDARD  - 33162INFINITE 72.001 a 2.500</v>
      </c>
      <c r="BG163" s="50" t="s">
        <v>57</v>
      </c>
      <c r="BH163" s="50" t="s">
        <v>42</v>
      </c>
      <c r="BI163" s="64" t="s">
        <v>1860</v>
      </c>
      <c r="BJ163" s="64" t="s">
        <v>4094</v>
      </c>
      <c r="BK163" s="64" t="s">
        <v>2871</v>
      </c>
      <c r="BL163" s="64" t="s">
        <v>1881</v>
      </c>
      <c r="BM163" s="64" t="s">
        <v>2953</v>
      </c>
      <c r="BN163" s="64" t="s">
        <v>3894</v>
      </c>
      <c r="BP163" s="85" t="str">
        <f t="shared" si="29"/>
        <v>PACKET NOVAS FAIXAS - 33227INFINITE 61501 a   2000</v>
      </c>
      <c r="BQ163" s="50" t="s">
        <v>56</v>
      </c>
      <c r="BR163" s="64" t="s">
        <v>2200</v>
      </c>
      <c r="BS163" s="64" t="s">
        <v>3584</v>
      </c>
      <c r="BT163" s="64" t="s">
        <v>2849</v>
      </c>
      <c r="BU163" s="64" t="s">
        <v>3752</v>
      </c>
      <c r="BV163" s="64" t="s">
        <v>1579</v>
      </c>
      <c r="BW163" s="64" t="s">
        <v>3574</v>
      </c>
      <c r="BX163" s="64" t="s">
        <v>3966</v>
      </c>
    </row>
    <row r="164" spans="4:85" x14ac:dyDescent="0.25">
      <c r="D164" s="85" t="str">
        <f t="shared" si="26"/>
        <v>EXPORTA FÁCIL EXPRESSO - 45110INFINITE 72.501 a 3.000</v>
      </c>
      <c r="E164" s="50" t="s">
        <v>57</v>
      </c>
      <c r="F164" s="50" t="s">
        <v>44</v>
      </c>
      <c r="G164" s="147" t="s">
        <v>2212</v>
      </c>
      <c r="H164" s="147" t="s">
        <v>2213</v>
      </c>
      <c r="I164" s="147" t="s">
        <v>2214</v>
      </c>
      <c r="J164" s="147" t="s">
        <v>2215</v>
      </c>
      <c r="K164" s="147" t="s">
        <v>2216</v>
      </c>
      <c r="L164" s="147" t="s">
        <v>2217</v>
      </c>
      <c r="M164" s="147" t="s">
        <v>2218</v>
      </c>
      <c r="O164" s="85" t="str">
        <f>'[1]EXP FÁCIL STANDARD'!$A$1&amp;P164&amp;Q164</f>
        <v>EXPORTA FÁCIL STANDARD - 45128INFINITE 72.501 a 3.000</v>
      </c>
      <c r="P164" s="50" t="s">
        <v>57</v>
      </c>
      <c r="Q164" s="50" t="s">
        <v>44</v>
      </c>
      <c r="R164" s="146" t="s">
        <v>2219</v>
      </c>
      <c r="S164" s="146" t="s">
        <v>2220</v>
      </c>
      <c r="T164" s="146" t="s">
        <v>2221</v>
      </c>
      <c r="U164" s="146" t="s">
        <v>2222</v>
      </c>
      <c r="V164" s="146" t="s">
        <v>2223</v>
      </c>
      <c r="W164" s="146" t="s">
        <v>2224</v>
      </c>
      <c r="X164" s="146" t="s">
        <v>2225</v>
      </c>
      <c r="AV164" s="85" t="str">
        <f t="shared" si="27"/>
        <v>PACKET EXPRESS - 33170INFINITE 62.001 a 2.500</v>
      </c>
      <c r="AW164" s="50" t="s">
        <v>56</v>
      </c>
      <c r="AX164" s="51" t="s">
        <v>42</v>
      </c>
      <c r="AY164" s="51" t="s">
        <v>3249</v>
      </c>
      <c r="AZ164" s="51" t="s">
        <v>2726</v>
      </c>
      <c r="BA164" s="51" t="s">
        <v>1787</v>
      </c>
      <c r="BB164" s="51" t="s">
        <v>4095</v>
      </c>
      <c r="BC164" s="51" t="s">
        <v>1993</v>
      </c>
      <c r="BD164" s="51" t="s">
        <v>4096</v>
      </c>
      <c r="BF164" s="85" t="str">
        <f t="shared" si="28"/>
        <v>PACKET STANDARD  - 33162INFINITE 72.501 a 3.000</v>
      </c>
      <c r="BG164" s="50" t="s">
        <v>57</v>
      </c>
      <c r="BH164" s="50" t="s">
        <v>44</v>
      </c>
      <c r="BI164" s="64" t="s">
        <v>2158</v>
      </c>
      <c r="BJ164" s="64" t="s">
        <v>2159</v>
      </c>
      <c r="BK164" s="64" t="s">
        <v>2160</v>
      </c>
      <c r="BL164" s="64" t="s">
        <v>2823</v>
      </c>
      <c r="BM164" s="64" t="s">
        <v>2493</v>
      </c>
      <c r="BN164" s="64" t="s">
        <v>4097</v>
      </c>
      <c r="BP164" s="85" t="str">
        <f t="shared" si="29"/>
        <v>PACKET NOVAS FAIXAS - 33227INFINITE 62001 a   2500</v>
      </c>
      <c r="BQ164" s="50" t="s">
        <v>56</v>
      </c>
      <c r="BR164" s="64" t="s">
        <v>2238</v>
      </c>
      <c r="BS164" s="64" t="s">
        <v>4098</v>
      </c>
      <c r="BT164" s="64" t="s">
        <v>1805</v>
      </c>
      <c r="BU164" s="64" t="s">
        <v>2439</v>
      </c>
      <c r="BV164" s="64" t="s">
        <v>4099</v>
      </c>
      <c r="BW164" s="64" t="s">
        <v>2609</v>
      </c>
      <c r="BX164" s="64" t="s">
        <v>4100</v>
      </c>
    </row>
    <row r="165" spans="4:85" x14ac:dyDescent="0.25">
      <c r="D165" s="85" t="str">
        <f t="shared" si="26"/>
        <v>EXPORTA FÁCIL EXPRESSO - 45110INFINITE 73.001 a 3.500</v>
      </c>
      <c r="E165" s="50" t="s">
        <v>57</v>
      </c>
      <c r="F165" s="50" t="s">
        <v>46</v>
      </c>
      <c r="G165" s="147" t="s">
        <v>2248</v>
      </c>
      <c r="H165" s="147" t="s">
        <v>2249</v>
      </c>
      <c r="I165" s="147" t="s">
        <v>2250</v>
      </c>
      <c r="J165" s="147" t="s">
        <v>2251</v>
      </c>
      <c r="K165" s="147" t="s">
        <v>2252</v>
      </c>
      <c r="L165" s="147" t="s">
        <v>2253</v>
      </c>
      <c r="M165" s="147" t="s">
        <v>2254</v>
      </c>
      <c r="O165" s="85" t="str">
        <f>'[1]EXP FÁCIL STANDARD'!$A$1&amp;P165&amp;Q165</f>
        <v>EXPORTA FÁCIL STANDARD - 45128INFINITE 73.001 a 3.500</v>
      </c>
      <c r="P165" s="50" t="s">
        <v>57</v>
      </c>
      <c r="Q165" s="50" t="s">
        <v>46</v>
      </c>
      <c r="R165" s="146" t="s">
        <v>2255</v>
      </c>
      <c r="S165" s="146" t="s">
        <v>2256</v>
      </c>
      <c r="T165" s="146" t="s">
        <v>2257</v>
      </c>
      <c r="U165" s="146" t="s">
        <v>2258</v>
      </c>
      <c r="V165" s="146" t="s">
        <v>2259</v>
      </c>
      <c r="W165" s="146" t="s">
        <v>2260</v>
      </c>
      <c r="X165" s="146" t="s">
        <v>2261</v>
      </c>
      <c r="AV165" s="85" t="str">
        <f t="shared" si="27"/>
        <v>PACKET EXPRESS - 33170INFINITE 62.501 a 3.000</v>
      </c>
      <c r="AW165" s="50" t="s">
        <v>56</v>
      </c>
      <c r="AX165" s="51" t="s">
        <v>44</v>
      </c>
      <c r="AY165" s="51" t="s">
        <v>2883</v>
      </c>
      <c r="AZ165" s="51" t="s">
        <v>4101</v>
      </c>
      <c r="BA165" s="51" t="s">
        <v>3073</v>
      </c>
      <c r="BB165" s="51" t="s">
        <v>4102</v>
      </c>
      <c r="BC165" s="51" t="s">
        <v>4103</v>
      </c>
      <c r="BD165" s="51" t="s">
        <v>1719</v>
      </c>
      <c r="BF165" s="85" t="str">
        <f t="shared" si="28"/>
        <v>PACKET STANDARD  - 33162INFINITE 73.001 a 3.500</v>
      </c>
      <c r="BG165" s="50" t="s">
        <v>57</v>
      </c>
      <c r="BH165" s="50" t="s">
        <v>46</v>
      </c>
      <c r="BI165" s="64" t="s">
        <v>2821</v>
      </c>
      <c r="BJ165" s="64" t="s">
        <v>2822</v>
      </c>
      <c r="BK165" s="64" t="s">
        <v>4104</v>
      </c>
      <c r="BL165" s="64" t="s">
        <v>1752</v>
      </c>
      <c r="BM165" s="64" t="s">
        <v>2491</v>
      </c>
      <c r="BN165" s="64" t="s">
        <v>2239</v>
      </c>
      <c r="BP165" s="85" t="str">
        <f t="shared" si="29"/>
        <v>PACKET NOVAS FAIXAS - 33227INFINITE 62501 a   3000</v>
      </c>
      <c r="BQ165" s="50" t="s">
        <v>56</v>
      </c>
      <c r="BR165" s="64" t="s">
        <v>2274</v>
      </c>
      <c r="BS165" s="64" t="s">
        <v>4105</v>
      </c>
      <c r="BT165" s="64" t="s">
        <v>4106</v>
      </c>
      <c r="BU165" s="64" t="s">
        <v>2655</v>
      </c>
      <c r="BV165" s="64" t="s">
        <v>1676</v>
      </c>
      <c r="BW165" s="64" t="s">
        <v>3373</v>
      </c>
      <c r="BX165" s="64" t="s">
        <v>4107</v>
      </c>
    </row>
    <row r="166" spans="4:85" x14ac:dyDescent="0.25">
      <c r="D166" s="85" t="str">
        <f t="shared" si="26"/>
        <v>EXPORTA FÁCIL EXPRESSO - 45110INFINITE 73.501 a 4.000</v>
      </c>
      <c r="E166" s="50" t="s">
        <v>57</v>
      </c>
      <c r="F166" s="50" t="s">
        <v>48</v>
      </c>
      <c r="G166" s="147" t="s">
        <v>2286</v>
      </c>
      <c r="H166" s="147" t="s">
        <v>2287</v>
      </c>
      <c r="I166" s="147" t="s">
        <v>2288</v>
      </c>
      <c r="J166" s="147" t="s">
        <v>2289</v>
      </c>
      <c r="K166" s="147" t="s">
        <v>2290</v>
      </c>
      <c r="L166" s="147" t="s">
        <v>2291</v>
      </c>
      <c r="M166" s="147" t="s">
        <v>2292</v>
      </c>
      <c r="O166" s="85" t="str">
        <f>'[1]EXP FÁCIL STANDARD'!$A$1&amp;P166&amp;Q166</f>
        <v>EXPORTA FÁCIL STANDARD - 45128INFINITE 73.501 a 4.000</v>
      </c>
      <c r="P166" s="50" t="s">
        <v>57</v>
      </c>
      <c r="Q166" s="50" t="s">
        <v>48</v>
      </c>
      <c r="R166" s="146" t="s">
        <v>2293</v>
      </c>
      <c r="S166" s="146" t="s">
        <v>2294</v>
      </c>
      <c r="T166" s="146" t="s">
        <v>2295</v>
      </c>
      <c r="U166" s="146" t="s">
        <v>2296</v>
      </c>
      <c r="V166" s="146" t="s">
        <v>2297</v>
      </c>
      <c r="W166" s="146" t="s">
        <v>2298</v>
      </c>
      <c r="X166" s="146" t="s">
        <v>2299</v>
      </c>
      <c r="AV166" s="85" t="str">
        <f t="shared" si="27"/>
        <v>PACKET EXPRESS - 33170INFINITE 63.001 a 3.500</v>
      </c>
      <c r="AW166" s="50" t="s">
        <v>56</v>
      </c>
      <c r="AX166" s="51" t="s">
        <v>46</v>
      </c>
      <c r="AY166" s="51" t="s">
        <v>1784</v>
      </c>
      <c r="AZ166" s="51" t="s">
        <v>4108</v>
      </c>
      <c r="BA166" s="51" t="s">
        <v>4109</v>
      </c>
      <c r="BB166" s="51" t="s">
        <v>4110</v>
      </c>
      <c r="BC166" s="51" t="s">
        <v>4111</v>
      </c>
      <c r="BD166" s="51" t="s">
        <v>2668</v>
      </c>
      <c r="BF166" s="85" t="str">
        <f t="shared" si="28"/>
        <v>PACKET STANDARD  - 33162INFINITE 73.501 a 4.000</v>
      </c>
      <c r="BG166" s="50" t="s">
        <v>57</v>
      </c>
      <c r="BH166" s="50" t="s">
        <v>48</v>
      </c>
      <c r="BI166" s="64" t="s">
        <v>2624</v>
      </c>
      <c r="BJ166" s="64" t="s">
        <v>1603</v>
      </c>
      <c r="BK166" s="64" t="s">
        <v>2907</v>
      </c>
      <c r="BL166" s="64" t="s">
        <v>4112</v>
      </c>
      <c r="BM166" s="64" t="s">
        <v>4113</v>
      </c>
      <c r="BN166" s="64" t="s">
        <v>4114</v>
      </c>
      <c r="BP166" s="85" t="str">
        <f t="shared" si="29"/>
        <v>PACKET NOVAS FAIXAS - 33227INFINITE 63001 a  3500</v>
      </c>
      <c r="BQ166" s="50" t="s">
        <v>56</v>
      </c>
      <c r="BR166" s="64" t="s">
        <v>2312</v>
      </c>
      <c r="BS166" s="64" t="s">
        <v>4115</v>
      </c>
      <c r="BT166" s="64" t="s">
        <v>3235</v>
      </c>
      <c r="BU166" s="64" t="s">
        <v>3790</v>
      </c>
      <c r="BV166" s="64" t="s">
        <v>4023</v>
      </c>
      <c r="BW166" s="64" t="s">
        <v>4116</v>
      </c>
      <c r="BX166" s="64" t="s">
        <v>3995</v>
      </c>
    </row>
    <row r="167" spans="4:85" x14ac:dyDescent="0.25">
      <c r="D167" s="85" t="str">
        <f t="shared" si="26"/>
        <v>EXPORTA FÁCIL EXPRESSO - 45110INFINITE 74.001 a 4.500</v>
      </c>
      <c r="E167" s="50" t="s">
        <v>57</v>
      </c>
      <c r="F167" s="50" t="s">
        <v>50</v>
      </c>
      <c r="G167" s="147" t="s">
        <v>2322</v>
      </c>
      <c r="H167" s="147" t="s">
        <v>2323</v>
      </c>
      <c r="I167" s="147" t="s">
        <v>2324</v>
      </c>
      <c r="J167" s="147" t="s">
        <v>2325</v>
      </c>
      <c r="K167" s="147" t="s">
        <v>2326</v>
      </c>
      <c r="L167" s="147" t="s">
        <v>2327</v>
      </c>
      <c r="M167" s="147" t="s">
        <v>2328</v>
      </c>
      <c r="O167" s="85" t="str">
        <f>'[1]EXP FÁCIL STANDARD'!$A$1&amp;P167&amp;Q167</f>
        <v>EXPORTA FÁCIL STANDARD - 45128INFINITE 74.001 a 4.500</v>
      </c>
      <c r="P167" s="50" t="s">
        <v>57</v>
      </c>
      <c r="Q167" s="50" t="s">
        <v>50</v>
      </c>
      <c r="R167" s="146" t="s">
        <v>2329</v>
      </c>
      <c r="S167" s="146" t="s">
        <v>2330</v>
      </c>
      <c r="T167" s="146" t="s">
        <v>2331</v>
      </c>
      <c r="U167" s="146" t="s">
        <v>2332</v>
      </c>
      <c r="V167" s="146" t="s">
        <v>2333</v>
      </c>
      <c r="W167" s="146" t="s">
        <v>1432</v>
      </c>
      <c r="X167" s="146" t="s">
        <v>2334</v>
      </c>
      <c r="AV167" s="85" t="str">
        <f t="shared" si="27"/>
        <v>PACKET EXPRESS - 33170INFINITE 63.501 a 4.000</v>
      </c>
      <c r="AW167" s="50" t="s">
        <v>56</v>
      </c>
      <c r="AX167" s="51" t="s">
        <v>48</v>
      </c>
      <c r="AY167" s="51" t="s">
        <v>3049</v>
      </c>
      <c r="AZ167" s="51" t="s">
        <v>2412</v>
      </c>
      <c r="BA167" s="51" t="s">
        <v>4117</v>
      </c>
      <c r="BB167" s="51" t="s">
        <v>4118</v>
      </c>
      <c r="BC167" s="51" t="s">
        <v>2685</v>
      </c>
      <c r="BD167" s="51" t="s">
        <v>4119</v>
      </c>
      <c r="BF167" s="85" t="str">
        <f t="shared" si="28"/>
        <v>PACKET STANDARD  - 33162INFINITE 74.001 a 4.500</v>
      </c>
      <c r="BG167" s="50" t="s">
        <v>57</v>
      </c>
      <c r="BH167" s="50" t="s">
        <v>50</v>
      </c>
      <c r="BI167" s="64" t="s">
        <v>4120</v>
      </c>
      <c r="BJ167" s="64" t="s">
        <v>4121</v>
      </c>
      <c r="BK167" s="64" t="s">
        <v>1497</v>
      </c>
      <c r="BL167" s="64" t="s">
        <v>4122</v>
      </c>
      <c r="BM167" s="64" t="s">
        <v>3396</v>
      </c>
      <c r="BN167" s="64" t="s">
        <v>1601</v>
      </c>
      <c r="BP167" s="85" t="str">
        <f t="shared" si="29"/>
        <v>PACKET NOVAS FAIXAS - 33227INFINITE 63501 a   4000</v>
      </c>
      <c r="BQ167" s="50" t="s">
        <v>56</v>
      </c>
      <c r="BR167" s="64" t="s">
        <v>2347</v>
      </c>
      <c r="BS167" s="64" t="s">
        <v>2112</v>
      </c>
      <c r="BT167" s="64" t="s">
        <v>2468</v>
      </c>
      <c r="BU167" s="64" t="s">
        <v>4123</v>
      </c>
      <c r="BV167" s="64" t="s">
        <v>2470</v>
      </c>
      <c r="BW167" s="64" t="s">
        <v>2471</v>
      </c>
      <c r="BX167" s="64" t="s">
        <v>2472</v>
      </c>
    </row>
    <row r="168" spans="4:85" x14ac:dyDescent="0.25">
      <c r="D168" s="85" t="str">
        <f t="shared" si="26"/>
        <v>EXPORTA FÁCIL EXPRESSO - 45110INFINITE 74.501 a 5.000</v>
      </c>
      <c r="E168" s="50" t="s">
        <v>57</v>
      </c>
      <c r="F168" s="50" t="s">
        <v>52</v>
      </c>
      <c r="G168" s="147" t="s">
        <v>2354</v>
      </c>
      <c r="H168" s="147" t="s">
        <v>2355</v>
      </c>
      <c r="I168" s="147" t="s">
        <v>2356</v>
      </c>
      <c r="J168" s="147" t="s">
        <v>2357</v>
      </c>
      <c r="K168" s="147" t="s">
        <v>2358</v>
      </c>
      <c r="L168" s="147" t="s">
        <v>2359</v>
      </c>
      <c r="M168" s="147" t="s">
        <v>2360</v>
      </c>
      <c r="O168" s="85" t="str">
        <f>'[1]EXP FÁCIL STANDARD'!$A$1&amp;P168&amp;Q168</f>
        <v>EXPORTA FÁCIL STANDARD - 45128INFINITE 74.501 a 5.000</v>
      </c>
      <c r="P168" s="50" t="s">
        <v>57</v>
      </c>
      <c r="Q168" s="50" t="s">
        <v>52</v>
      </c>
      <c r="R168" s="146" t="s">
        <v>2361</v>
      </c>
      <c r="S168" s="146" t="s">
        <v>2362</v>
      </c>
      <c r="T168" s="146" t="s">
        <v>2363</v>
      </c>
      <c r="U168" s="146" t="s">
        <v>2364</v>
      </c>
      <c r="V168" s="146" t="s">
        <v>2365</v>
      </c>
      <c r="W168" s="146" t="s">
        <v>2366</v>
      </c>
      <c r="X168" s="146" t="s">
        <v>2367</v>
      </c>
      <c r="AV168" s="85" t="str">
        <f t="shared" si="27"/>
        <v>PACKET EXPRESS - 33170INFINITE 64.001 a 4.500</v>
      </c>
      <c r="AW168" s="50" t="s">
        <v>56</v>
      </c>
      <c r="AX168" s="51" t="s">
        <v>50</v>
      </c>
      <c r="AY168" s="51" t="s">
        <v>4124</v>
      </c>
      <c r="AZ168" s="51" t="s">
        <v>4125</v>
      </c>
      <c r="BA168" s="51" t="s">
        <v>4019</v>
      </c>
      <c r="BB168" s="51" t="s">
        <v>3066</v>
      </c>
      <c r="BC168" s="51" t="s">
        <v>2851</v>
      </c>
      <c r="BD168" s="51" t="s">
        <v>4126</v>
      </c>
      <c r="BF168" s="85" t="str">
        <f t="shared" si="28"/>
        <v>PACKET STANDARD  - 33162INFINITE 74.501 a 5.000</v>
      </c>
      <c r="BG168" s="50" t="s">
        <v>57</v>
      </c>
      <c r="BH168" s="50" t="s">
        <v>52</v>
      </c>
      <c r="BI168" s="64" t="s">
        <v>4127</v>
      </c>
      <c r="BJ168" s="64" t="s">
        <v>3387</v>
      </c>
      <c r="BK168" s="64" t="s">
        <v>2939</v>
      </c>
      <c r="BL168" s="64" t="s">
        <v>3388</v>
      </c>
      <c r="BM168" s="64" t="s">
        <v>2993</v>
      </c>
      <c r="BN168" s="64" t="s">
        <v>3389</v>
      </c>
      <c r="BP168" s="85" t="str">
        <f t="shared" si="29"/>
        <v>PACKET NOVAS FAIXAS - 33227INFINITE 64001 a 4500</v>
      </c>
      <c r="BQ168" s="50" t="s">
        <v>56</v>
      </c>
      <c r="BR168" s="64" t="s">
        <v>96</v>
      </c>
      <c r="BS168" s="64" t="s">
        <v>3733</v>
      </c>
      <c r="BT168" s="64" t="s">
        <v>4128</v>
      </c>
      <c r="BU168" s="64" t="s">
        <v>4129</v>
      </c>
      <c r="BV168" s="64" t="s">
        <v>4130</v>
      </c>
      <c r="BW168" s="64" t="s">
        <v>3599</v>
      </c>
      <c r="BX168" s="64" t="s">
        <v>2642</v>
      </c>
    </row>
    <row r="169" spans="4:85" x14ac:dyDescent="0.25">
      <c r="D169" s="85" t="str">
        <f t="shared" si="26"/>
        <v>EXPORTA FÁCIL EXPRESSO - 45110INFINITE 71/2 Kg Adicional</v>
      </c>
      <c r="E169" s="50" t="s">
        <v>57</v>
      </c>
      <c r="F169" s="50" t="s">
        <v>54</v>
      </c>
      <c r="G169" s="147" t="s">
        <v>2386</v>
      </c>
      <c r="H169" s="147" t="s">
        <v>2387</v>
      </c>
      <c r="I169" s="147" t="s">
        <v>1607</v>
      </c>
      <c r="J169" s="147" t="s">
        <v>2388</v>
      </c>
      <c r="K169" s="147" t="s">
        <v>2389</v>
      </c>
      <c r="L169" s="147" t="s">
        <v>2390</v>
      </c>
      <c r="M169" s="147" t="s">
        <v>2391</v>
      </c>
      <c r="O169" s="85" t="str">
        <f>'[1]EXP FÁCIL STANDARD'!$A$1&amp;P169&amp;Q169</f>
        <v>EXPORTA FÁCIL STANDARD - 45128INFINITE 71/2 Kg Adicional</v>
      </c>
      <c r="P169" s="50" t="s">
        <v>57</v>
      </c>
      <c r="Q169" s="50" t="s">
        <v>54</v>
      </c>
      <c r="R169" s="146" t="s">
        <v>2392</v>
      </c>
      <c r="S169" s="146" t="s">
        <v>2393</v>
      </c>
      <c r="T169" s="146" t="s">
        <v>2394</v>
      </c>
      <c r="U169" s="146" t="s">
        <v>1763</v>
      </c>
      <c r="V169" s="146" t="s">
        <v>1607</v>
      </c>
      <c r="W169" s="146" t="s">
        <v>2395</v>
      </c>
      <c r="X169" s="146" t="s">
        <v>1561</v>
      </c>
      <c r="AV169" s="85" t="str">
        <f t="shared" si="27"/>
        <v>PACKET EXPRESS - 33170INFINITE 64.501 a 5.000</v>
      </c>
      <c r="AW169" s="50" t="s">
        <v>56</v>
      </c>
      <c r="AX169" s="51" t="s">
        <v>52</v>
      </c>
      <c r="AY169" s="51" t="s">
        <v>1423</v>
      </c>
      <c r="AZ169" s="51" t="s">
        <v>4131</v>
      </c>
      <c r="BA169" s="51" t="s">
        <v>4132</v>
      </c>
      <c r="BB169" s="51" t="s">
        <v>4133</v>
      </c>
      <c r="BC169" s="51" t="s">
        <v>4134</v>
      </c>
      <c r="BD169" s="51" t="s">
        <v>2706</v>
      </c>
      <c r="BF169" s="85" t="str">
        <f t="shared" si="28"/>
        <v>PACKET STANDARD  - 33162INFINITE 71/2 Kg Adicional</v>
      </c>
      <c r="BG169" s="50" t="s">
        <v>57</v>
      </c>
      <c r="BH169" s="50" t="s">
        <v>54</v>
      </c>
      <c r="BI169" s="64" t="s">
        <v>3935</v>
      </c>
      <c r="BJ169" s="64" t="s">
        <v>1934</v>
      </c>
      <c r="BK169" s="64" t="s">
        <v>1553</v>
      </c>
      <c r="BL169" s="64" t="s">
        <v>2792</v>
      </c>
      <c r="BM169" s="64" t="s">
        <v>1935</v>
      </c>
      <c r="BN169" s="64" t="s">
        <v>4135</v>
      </c>
      <c r="BP169" s="85" t="str">
        <f t="shared" si="29"/>
        <v>PACKET NOVAS FAIXAS - 33227INFINITE 64501 a 5000</v>
      </c>
      <c r="BQ169" s="50" t="s">
        <v>56</v>
      </c>
      <c r="BR169" s="64" t="s">
        <v>97</v>
      </c>
      <c r="BS169" s="64" t="s">
        <v>2954</v>
      </c>
      <c r="BT169" s="64" t="s">
        <v>4136</v>
      </c>
      <c r="BU169" s="64" t="s">
        <v>3813</v>
      </c>
      <c r="BV169" s="64" t="s">
        <v>4137</v>
      </c>
      <c r="BW169" s="64" t="s">
        <v>4138</v>
      </c>
      <c r="BX169" s="64" t="s">
        <v>4139</v>
      </c>
    </row>
    <row r="170" spans="4:85" x14ac:dyDescent="0.25">
      <c r="D170" s="85" t="str">
        <f t="shared" si="26"/>
        <v>EXPORTA FÁCIL EXPRESSO - 45110 Peso (g)</v>
      </c>
      <c r="E170" s="43"/>
      <c r="F170" s="43" t="s">
        <v>12</v>
      </c>
      <c r="G170" s="51" t="s">
        <v>13</v>
      </c>
      <c r="H170" s="51" t="s">
        <v>14</v>
      </c>
      <c r="I170" s="51" t="s">
        <v>15</v>
      </c>
      <c r="J170" s="51" t="s">
        <v>16</v>
      </c>
      <c r="K170" s="51" t="s">
        <v>17</v>
      </c>
      <c r="L170" s="51" t="s">
        <v>18</v>
      </c>
      <c r="M170" s="51" t="s">
        <v>19</v>
      </c>
      <c r="O170" s="85" t="str">
        <f>'[1]EXP FÁCIL STANDARD'!$A$1&amp;P170&amp;Q170</f>
        <v>EXPORTA FÁCIL STANDARD - 45128 Peso (g)</v>
      </c>
      <c r="P170" s="43"/>
      <c r="Q170" s="43" t="s">
        <v>12</v>
      </c>
      <c r="R170" s="51" t="s">
        <v>13</v>
      </c>
      <c r="S170" s="51" t="s">
        <v>14</v>
      </c>
      <c r="T170" s="51" t="s">
        <v>15</v>
      </c>
      <c r="U170" s="51" t="s">
        <v>16</v>
      </c>
      <c r="V170" s="51" t="s">
        <v>17</v>
      </c>
      <c r="W170" s="51" t="s">
        <v>18</v>
      </c>
      <c r="X170" s="51" t="s">
        <v>19</v>
      </c>
      <c r="AV170" s="85" t="str">
        <f t="shared" si="27"/>
        <v>PACKET EXPRESS - 33170INFINITE 61/2 Kg Adicional</v>
      </c>
      <c r="AW170" s="50" t="s">
        <v>56</v>
      </c>
      <c r="AX170" s="51" t="s">
        <v>54</v>
      </c>
      <c r="AY170" s="51" t="s">
        <v>3821</v>
      </c>
      <c r="AZ170" s="51" t="s">
        <v>2795</v>
      </c>
      <c r="BA170" s="51" t="s">
        <v>4140</v>
      </c>
      <c r="BB170" s="51" t="s">
        <v>2751</v>
      </c>
      <c r="BC170" s="51" t="s">
        <v>3805</v>
      </c>
      <c r="BD170" s="51" t="s">
        <v>3808</v>
      </c>
      <c r="BF170" s="87" t="s">
        <v>11</v>
      </c>
      <c r="BG170" s="43" t="s">
        <v>1186</v>
      </c>
      <c r="BH170" s="43" t="s">
        <v>12</v>
      </c>
      <c r="BI170" s="49" t="s">
        <v>13</v>
      </c>
      <c r="BJ170" s="49" t="s">
        <v>14</v>
      </c>
      <c r="BK170" s="49" t="s">
        <v>15</v>
      </c>
      <c r="BL170" s="49" t="s">
        <v>16</v>
      </c>
      <c r="BM170" s="49" t="s">
        <v>17</v>
      </c>
      <c r="BN170" s="49" t="s">
        <v>18</v>
      </c>
      <c r="BP170" s="85" t="str">
        <f t="shared" si="29"/>
        <v>PACKET NOVAS FAIXAS - 33227INFINITE 61/2 Kg Adicional (A)</v>
      </c>
      <c r="BQ170" s="50" t="s">
        <v>56</v>
      </c>
      <c r="BR170" s="64" t="s">
        <v>2420</v>
      </c>
      <c r="BS170" s="64" t="s">
        <v>4141</v>
      </c>
      <c r="BT170" s="64" t="s">
        <v>1632</v>
      </c>
      <c r="BU170" s="64" t="s">
        <v>3822</v>
      </c>
      <c r="BV170" s="64" t="s">
        <v>1690</v>
      </c>
      <c r="BW170" s="64" t="s">
        <v>3807</v>
      </c>
      <c r="BX170" s="64" t="s">
        <v>3699</v>
      </c>
      <c r="CA170" s="92"/>
      <c r="CB170" s="92"/>
      <c r="CC170" s="93"/>
      <c r="CD170" s="93"/>
      <c r="CE170" s="93"/>
      <c r="CF170" s="93"/>
      <c r="CG170" s="93"/>
    </row>
    <row r="171" spans="4:85" x14ac:dyDescent="0.25">
      <c r="D171" s="85" t="str">
        <f t="shared" si="26"/>
        <v>EXPORTA FÁCIL EXPRESSO - 45110INFINITE 80 a 500</v>
      </c>
      <c r="E171" s="50" t="s">
        <v>58</v>
      </c>
      <c r="F171" s="50" t="s">
        <v>22</v>
      </c>
      <c r="G171" s="147" t="s">
        <v>1961</v>
      </c>
      <c r="H171" s="147" t="s">
        <v>1962</v>
      </c>
      <c r="I171" s="147" t="s">
        <v>1963</v>
      </c>
      <c r="J171" s="147" t="s">
        <v>1964</v>
      </c>
      <c r="K171" s="147" t="s">
        <v>1965</v>
      </c>
      <c r="L171" s="147" t="s">
        <v>1966</v>
      </c>
      <c r="M171" s="147" t="s">
        <v>1967</v>
      </c>
      <c r="O171" s="85" t="str">
        <f>'[1]EXP FÁCIL STANDARD'!$A$1&amp;P171&amp;Q171</f>
        <v>EXPORTA FÁCIL STANDARD - 45128INFINITE 80 a 500</v>
      </c>
      <c r="P171" s="50" t="s">
        <v>58</v>
      </c>
      <c r="Q171" s="50" t="s">
        <v>22</v>
      </c>
      <c r="R171" s="146" t="s">
        <v>1968</v>
      </c>
      <c r="S171" s="146" t="s">
        <v>1969</v>
      </c>
      <c r="T171" s="146" t="s">
        <v>1970</v>
      </c>
      <c r="U171" s="146" t="s">
        <v>1971</v>
      </c>
      <c r="V171" s="146" t="s">
        <v>1972</v>
      </c>
      <c r="W171" s="146" t="s">
        <v>1973</v>
      </c>
      <c r="X171" s="146" t="s">
        <v>1974</v>
      </c>
      <c r="AV171" s="87" t="s">
        <v>11</v>
      </c>
      <c r="AW171" s="43" t="s">
        <v>1186</v>
      </c>
      <c r="AX171" s="43" t="s">
        <v>12</v>
      </c>
      <c r="AY171" s="49" t="s">
        <v>13</v>
      </c>
      <c r="AZ171" s="49" t="s">
        <v>14</v>
      </c>
      <c r="BA171" s="49" t="s">
        <v>15</v>
      </c>
      <c r="BB171" s="49" t="s">
        <v>16</v>
      </c>
      <c r="BC171" s="49" t="s">
        <v>17</v>
      </c>
      <c r="BD171" s="49" t="s">
        <v>18</v>
      </c>
      <c r="BF171" s="85" t="str">
        <f t="shared" si="28"/>
        <v>PACKET STANDARD  - 33162INFINITE 80 a 500</v>
      </c>
      <c r="BG171" s="50" t="s">
        <v>58</v>
      </c>
      <c r="BH171" s="50" t="s">
        <v>22</v>
      </c>
      <c r="BI171" s="64" t="s">
        <v>4142</v>
      </c>
      <c r="BJ171" s="64" t="s">
        <v>4143</v>
      </c>
      <c r="BK171" s="64" t="s">
        <v>4144</v>
      </c>
      <c r="BL171" s="64" t="s">
        <v>4145</v>
      </c>
      <c r="BM171" s="64" t="s">
        <v>4146</v>
      </c>
      <c r="BN171" s="64" t="s">
        <v>4147</v>
      </c>
      <c r="BP171" s="87" t="s">
        <v>11</v>
      </c>
      <c r="BQ171" s="43" t="s">
        <v>1186</v>
      </c>
      <c r="BR171" s="43" t="s">
        <v>12</v>
      </c>
      <c r="BS171" s="49" t="s">
        <v>13</v>
      </c>
      <c r="BT171" s="47" t="s">
        <v>14</v>
      </c>
      <c r="BU171" s="47" t="s">
        <v>15</v>
      </c>
      <c r="BV171" s="47" t="s">
        <v>16</v>
      </c>
      <c r="BW171" s="47" t="s">
        <v>17</v>
      </c>
      <c r="BX171" s="47" t="s">
        <v>18</v>
      </c>
    </row>
    <row r="172" spans="4:85" x14ac:dyDescent="0.25">
      <c r="D172" s="85" t="str">
        <f t="shared" si="26"/>
        <v>EXPORTA FÁCIL EXPRESSO - 45110INFINITE 8501 a 1000</v>
      </c>
      <c r="E172" s="50" t="s">
        <v>58</v>
      </c>
      <c r="F172" s="50" t="s">
        <v>28</v>
      </c>
      <c r="G172" s="147" t="s">
        <v>2016</v>
      </c>
      <c r="H172" s="147" t="s">
        <v>2017</v>
      </c>
      <c r="I172" s="147" t="s">
        <v>2018</v>
      </c>
      <c r="J172" s="147" t="s">
        <v>2019</v>
      </c>
      <c r="K172" s="147" t="s">
        <v>2020</v>
      </c>
      <c r="L172" s="147" t="s">
        <v>2021</v>
      </c>
      <c r="M172" s="147" t="s">
        <v>2022</v>
      </c>
      <c r="O172" s="85" t="str">
        <f>'[1]EXP FÁCIL STANDARD'!$A$1&amp;P172&amp;Q172</f>
        <v>EXPORTA FÁCIL STANDARD - 45128INFINITE 8501 a 1000</v>
      </c>
      <c r="P172" s="50" t="s">
        <v>58</v>
      </c>
      <c r="Q172" s="50" t="s">
        <v>28</v>
      </c>
      <c r="R172" s="146" t="s">
        <v>2023</v>
      </c>
      <c r="S172" s="146" t="s">
        <v>2024</v>
      </c>
      <c r="T172" s="146" t="s">
        <v>2025</v>
      </c>
      <c r="U172" s="146" t="s">
        <v>2026</v>
      </c>
      <c r="V172" s="146" t="s">
        <v>2027</v>
      </c>
      <c r="W172" s="146" t="s">
        <v>2028</v>
      </c>
      <c r="X172" s="146" t="s">
        <v>2029</v>
      </c>
      <c r="AV172" s="85" t="str">
        <f t="shared" si="27"/>
        <v>PACKET EXPRESS - 33170INFINITE 70 a 300</v>
      </c>
      <c r="AW172" s="50" t="s">
        <v>57</v>
      </c>
      <c r="AX172" s="51" t="s">
        <v>24</v>
      </c>
      <c r="AY172" s="51" t="s">
        <v>4148</v>
      </c>
      <c r="AZ172" s="51" t="s">
        <v>2995</v>
      </c>
      <c r="BA172" s="51" t="s">
        <v>3094</v>
      </c>
      <c r="BB172" s="51" t="s">
        <v>4091</v>
      </c>
      <c r="BC172" s="51" t="s">
        <v>1510</v>
      </c>
      <c r="BD172" s="51" t="s">
        <v>4149</v>
      </c>
      <c r="BF172" s="85" t="str">
        <f t="shared" si="28"/>
        <v>PACKET STANDARD  - 33162INFINITE 8501 a 1000</v>
      </c>
      <c r="BG172" s="50" t="s">
        <v>58</v>
      </c>
      <c r="BH172" s="50" t="s">
        <v>28</v>
      </c>
      <c r="BI172" s="64" t="s">
        <v>4150</v>
      </c>
      <c r="BJ172" s="64" t="s">
        <v>4151</v>
      </c>
      <c r="BK172" s="64" t="s">
        <v>4152</v>
      </c>
      <c r="BL172" s="64" t="s">
        <v>3487</v>
      </c>
      <c r="BM172" s="64" t="s">
        <v>4153</v>
      </c>
      <c r="BN172" s="64" t="s">
        <v>4154</v>
      </c>
      <c r="BP172" s="85" t="str">
        <f t="shared" si="29"/>
        <v>PACKET NOVAS FAIXAS - 33227INFINITE 7  0 a 200</v>
      </c>
      <c r="BQ172" s="50" t="s">
        <v>57</v>
      </c>
      <c r="BR172" s="64" t="s">
        <v>2000</v>
      </c>
      <c r="BS172" s="64" t="s">
        <v>4155</v>
      </c>
      <c r="BT172" s="64" t="s">
        <v>2066</v>
      </c>
      <c r="BU172" s="64" t="s">
        <v>4156</v>
      </c>
      <c r="BV172" s="64" t="s">
        <v>4157</v>
      </c>
      <c r="BW172" s="64" t="s">
        <v>4158</v>
      </c>
      <c r="BX172" s="64" t="s">
        <v>4159</v>
      </c>
    </row>
    <row r="173" spans="4:85" x14ac:dyDescent="0.25">
      <c r="D173" s="85" t="str">
        <f t="shared" si="26"/>
        <v>EXPORTA FÁCIL EXPRESSO - 45110INFINITE 81001 a 1.500</v>
      </c>
      <c r="E173" s="50" t="s">
        <v>58</v>
      </c>
      <c r="F173" s="50" t="s">
        <v>34</v>
      </c>
      <c r="G173" s="147" t="s">
        <v>2071</v>
      </c>
      <c r="H173" s="147" t="s">
        <v>2072</v>
      </c>
      <c r="I173" s="147" t="s">
        <v>2073</v>
      </c>
      <c r="J173" s="147" t="s">
        <v>2074</v>
      </c>
      <c r="K173" s="147" t="s">
        <v>2075</v>
      </c>
      <c r="L173" s="147" t="s">
        <v>2076</v>
      </c>
      <c r="M173" s="147" t="s">
        <v>2077</v>
      </c>
      <c r="O173" s="85" t="str">
        <f>'[1]EXP FÁCIL STANDARD'!$A$1&amp;P173&amp;Q173</f>
        <v>EXPORTA FÁCIL STANDARD - 45128INFINITE 81001 a 1.500</v>
      </c>
      <c r="P173" s="50" t="s">
        <v>58</v>
      </c>
      <c r="Q173" s="50" t="s">
        <v>34</v>
      </c>
      <c r="R173" s="146" t="s">
        <v>2078</v>
      </c>
      <c r="S173" s="146" t="s">
        <v>2079</v>
      </c>
      <c r="T173" s="146" t="s">
        <v>2080</v>
      </c>
      <c r="U173" s="146" t="s">
        <v>2081</v>
      </c>
      <c r="V173" s="146" t="s">
        <v>2082</v>
      </c>
      <c r="W173" s="146" t="s">
        <v>2083</v>
      </c>
      <c r="X173" s="146" t="s">
        <v>2084</v>
      </c>
      <c r="AV173" s="85" t="str">
        <f t="shared" si="27"/>
        <v>PACKET EXPRESS - 33170INFINITE 7301 a 500</v>
      </c>
      <c r="AW173" s="50" t="s">
        <v>57</v>
      </c>
      <c r="AX173" s="51" t="s">
        <v>30</v>
      </c>
      <c r="AY173" s="51" t="s">
        <v>1541</v>
      </c>
      <c r="AZ173" s="51" t="s">
        <v>3373</v>
      </c>
      <c r="BA173" s="51" t="s">
        <v>4160</v>
      </c>
      <c r="BB173" s="51" t="s">
        <v>3617</v>
      </c>
      <c r="BC173" s="51" t="s">
        <v>4161</v>
      </c>
      <c r="BD173" s="51" t="s">
        <v>4162</v>
      </c>
      <c r="BF173" s="85" t="str">
        <f t="shared" si="28"/>
        <v>PACKET STANDARD  - 33162INFINITE 81001 a 1.500</v>
      </c>
      <c r="BG173" s="50" t="s">
        <v>58</v>
      </c>
      <c r="BH173" s="50" t="s">
        <v>34</v>
      </c>
      <c r="BI173" s="64" t="s">
        <v>1225</v>
      </c>
      <c r="BJ173" s="64" t="s">
        <v>4163</v>
      </c>
      <c r="BK173" s="64" t="s">
        <v>4164</v>
      </c>
      <c r="BL173" s="64" t="s">
        <v>1938</v>
      </c>
      <c r="BM173" s="64" t="s">
        <v>4165</v>
      </c>
      <c r="BN173" s="64" t="s">
        <v>3694</v>
      </c>
      <c r="BP173" s="85" t="str">
        <f t="shared" si="29"/>
        <v>PACKET NOVAS FAIXAS - 33227INFINITE 7201 a   500</v>
      </c>
      <c r="BQ173" s="50" t="s">
        <v>57</v>
      </c>
      <c r="BR173" s="64" t="s">
        <v>2056</v>
      </c>
      <c r="BS173" s="64" t="s">
        <v>4166</v>
      </c>
      <c r="BT173" s="64" t="s">
        <v>4167</v>
      </c>
      <c r="BU173" s="64" t="s">
        <v>3351</v>
      </c>
      <c r="BV173" s="64" t="s">
        <v>4168</v>
      </c>
      <c r="BW173" s="64" t="s">
        <v>4169</v>
      </c>
      <c r="BX173" s="64" t="s">
        <v>4170</v>
      </c>
    </row>
    <row r="174" spans="4:85" x14ac:dyDescent="0.25">
      <c r="D174" s="85" t="str">
        <f t="shared" si="26"/>
        <v>EXPORTA FÁCIL EXPRESSO - 45110INFINITE 81.501 a 2.000</v>
      </c>
      <c r="E174" s="50" t="s">
        <v>58</v>
      </c>
      <c r="F174" s="50" t="s">
        <v>38</v>
      </c>
      <c r="G174" s="147" t="s">
        <v>2120</v>
      </c>
      <c r="H174" s="147" t="s">
        <v>1321</v>
      </c>
      <c r="I174" s="147" t="s">
        <v>2121</v>
      </c>
      <c r="J174" s="147" t="s">
        <v>2122</v>
      </c>
      <c r="K174" s="147" t="s">
        <v>2123</v>
      </c>
      <c r="L174" s="147" t="s">
        <v>2124</v>
      </c>
      <c r="M174" s="147" t="s">
        <v>2125</v>
      </c>
      <c r="O174" s="85" t="str">
        <f>'[1]EXP FÁCIL STANDARD'!$A$1&amp;P174&amp;Q174</f>
        <v>EXPORTA FÁCIL STANDARD - 45128INFINITE 81.501 a 2.000</v>
      </c>
      <c r="P174" s="50" t="s">
        <v>58</v>
      </c>
      <c r="Q174" s="50" t="s">
        <v>38</v>
      </c>
      <c r="R174" s="146" t="s">
        <v>2126</v>
      </c>
      <c r="S174" s="146" t="s">
        <v>1190</v>
      </c>
      <c r="T174" s="146" t="s">
        <v>2127</v>
      </c>
      <c r="U174" s="146" t="s">
        <v>2128</v>
      </c>
      <c r="V174" s="146" t="s">
        <v>2129</v>
      </c>
      <c r="W174" s="146" t="s">
        <v>2130</v>
      </c>
      <c r="X174" s="146" t="s">
        <v>2131</v>
      </c>
      <c r="AV174" s="85" t="str">
        <f t="shared" si="27"/>
        <v>PACKET EXPRESS - 33170INFINITE 7501 a 1000</v>
      </c>
      <c r="AW174" s="50" t="s">
        <v>57</v>
      </c>
      <c r="AX174" s="51" t="s">
        <v>28</v>
      </c>
      <c r="AY174" s="51" t="s">
        <v>2914</v>
      </c>
      <c r="AZ174" s="51" t="s">
        <v>4171</v>
      </c>
      <c r="BA174" s="51" t="s">
        <v>3399</v>
      </c>
      <c r="BB174" s="51" t="s">
        <v>4014</v>
      </c>
      <c r="BC174" s="51" t="s">
        <v>2664</v>
      </c>
      <c r="BD174" s="51" t="s">
        <v>2679</v>
      </c>
      <c r="BF174" s="85" t="str">
        <f t="shared" si="28"/>
        <v>PACKET STANDARD  - 33162INFINITE 81.501 a 2.000</v>
      </c>
      <c r="BG174" s="50" t="s">
        <v>58</v>
      </c>
      <c r="BH174" s="50" t="s">
        <v>38</v>
      </c>
      <c r="BI174" s="64" t="s">
        <v>4172</v>
      </c>
      <c r="BJ174" s="64" t="s">
        <v>2626</v>
      </c>
      <c r="BK174" s="64" t="s">
        <v>3469</v>
      </c>
      <c r="BL174" s="64" t="s">
        <v>4173</v>
      </c>
      <c r="BM174" s="64" t="s">
        <v>4174</v>
      </c>
      <c r="BN174" s="64" t="s">
        <v>4175</v>
      </c>
      <c r="BP174" s="85" t="str">
        <f t="shared" si="29"/>
        <v>PACKET NOVAS FAIXAS - 33227INFINITE 7501 a   1000</v>
      </c>
      <c r="BQ174" s="50" t="s">
        <v>57</v>
      </c>
      <c r="BR174" s="64" t="s">
        <v>2109</v>
      </c>
      <c r="BS174" s="64" t="s">
        <v>4176</v>
      </c>
      <c r="BT174" s="64" t="s">
        <v>4177</v>
      </c>
      <c r="BU174" s="64" t="s">
        <v>2460</v>
      </c>
      <c r="BV174" s="64" t="s">
        <v>4178</v>
      </c>
      <c r="BW174" s="64" t="s">
        <v>1796</v>
      </c>
      <c r="BX174" s="64" t="s">
        <v>4179</v>
      </c>
    </row>
    <row r="175" spans="4:85" x14ac:dyDescent="0.25">
      <c r="D175" s="85" t="str">
        <f t="shared" si="26"/>
        <v>EXPORTA FÁCIL EXPRESSO - 45110INFINITE 82.001 a 2.500</v>
      </c>
      <c r="E175" s="50" t="s">
        <v>58</v>
      </c>
      <c r="F175" s="50" t="s">
        <v>42</v>
      </c>
      <c r="G175" s="147" t="s">
        <v>2170</v>
      </c>
      <c r="H175" s="147" t="s">
        <v>2171</v>
      </c>
      <c r="I175" s="147" t="s">
        <v>2172</v>
      </c>
      <c r="J175" s="147" t="s">
        <v>2173</v>
      </c>
      <c r="K175" s="147" t="s">
        <v>2174</v>
      </c>
      <c r="L175" s="147" t="s">
        <v>2175</v>
      </c>
      <c r="M175" s="147" t="s">
        <v>2176</v>
      </c>
      <c r="O175" s="85" t="str">
        <f>'[1]EXP FÁCIL STANDARD'!$A$1&amp;P175&amp;Q175</f>
        <v>EXPORTA FÁCIL STANDARD - 45128INFINITE 82.001 a 2.500</v>
      </c>
      <c r="P175" s="50" t="s">
        <v>58</v>
      </c>
      <c r="Q175" s="50" t="s">
        <v>42</v>
      </c>
      <c r="R175" s="146" t="s">
        <v>2177</v>
      </c>
      <c r="S175" s="146" t="s">
        <v>2178</v>
      </c>
      <c r="T175" s="146" t="s">
        <v>2179</v>
      </c>
      <c r="U175" s="146" t="s">
        <v>2180</v>
      </c>
      <c r="V175" s="146" t="s">
        <v>2181</v>
      </c>
      <c r="W175" s="146" t="s">
        <v>1896</v>
      </c>
      <c r="X175" s="146" t="s">
        <v>2182</v>
      </c>
      <c r="AV175" s="85" t="str">
        <f t="shared" si="27"/>
        <v>PACKET EXPRESS - 33170INFINITE 71001 a 1.500</v>
      </c>
      <c r="AW175" s="50" t="s">
        <v>57</v>
      </c>
      <c r="AX175" s="51" t="s">
        <v>34</v>
      </c>
      <c r="AY175" s="51" t="s">
        <v>2608</v>
      </c>
      <c r="AZ175" s="51" t="s">
        <v>4180</v>
      </c>
      <c r="BA175" s="51" t="s">
        <v>4181</v>
      </c>
      <c r="BB175" s="51" t="s">
        <v>4182</v>
      </c>
      <c r="BC175" s="51" t="s">
        <v>2692</v>
      </c>
      <c r="BD175" s="51" t="s">
        <v>1742</v>
      </c>
      <c r="BF175" s="85" t="str">
        <f t="shared" si="28"/>
        <v>PACKET STANDARD  - 33162INFINITE 82.001 a 2.500</v>
      </c>
      <c r="BG175" s="50" t="s">
        <v>58</v>
      </c>
      <c r="BH175" s="50" t="s">
        <v>42</v>
      </c>
      <c r="BI175" s="64" t="s">
        <v>4183</v>
      </c>
      <c r="BJ175" s="64" t="s">
        <v>3183</v>
      </c>
      <c r="BK175" s="64" t="s">
        <v>3873</v>
      </c>
      <c r="BL175" s="64" t="s">
        <v>4184</v>
      </c>
      <c r="BM175" s="64" t="s">
        <v>4185</v>
      </c>
      <c r="BN175" s="64" t="s">
        <v>4186</v>
      </c>
      <c r="BP175" s="85" t="str">
        <f t="shared" si="29"/>
        <v>PACKET NOVAS FAIXAS - 33227INFINITE 71001 a   1500</v>
      </c>
      <c r="BQ175" s="50" t="s">
        <v>57</v>
      </c>
      <c r="BR175" s="64" t="s">
        <v>2157</v>
      </c>
      <c r="BS175" s="64" t="s">
        <v>4187</v>
      </c>
      <c r="BT175" s="64" t="s">
        <v>2458</v>
      </c>
      <c r="BU175" s="64" t="s">
        <v>2062</v>
      </c>
      <c r="BV175" s="64" t="s">
        <v>4188</v>
      </c>
      <c r="BW175" s="64" t="s">
        <v>4189</v>
      </c>
      <c r="BX175" s="64" t="s">
        <v>4190</v>
      </c>
    </row>
    <row r="176" spans="4:85" x14ac:dyDescent="0.25">
      <c r="D176" s="85" t="str">
        <f t="shared" si="26"/>
        <v>EXPORTA FÁCIL EXPRESSO - 45110INFINITE 82.501 a 3.000</v>
      </c>
      <c r="E176" s="50" t="s">
        <v>58</v>
      </c>
      <c r="F176" s="50" t="s">
        <v>44</v>
      </c>
      <c r="G176" s="147" t="s">
        <v>2212</v>
      </c>
      <c r="H176" s="147" t="s">
        <v>2213</v>
      </c>
      <c r="I176" s="147" t="s">
        <v>2214</v>
      </c>
      <c r="J176" s="147" t="s">
        <v>2215</v>
      </c>
      <c r="K176" s="147" t="s">
        <v>2216</v>
      </c>
      <c r="L176" s="147" t="s">
        <v>2217</v>
      </c>
      <c r="M176" s="147" t="s">
        <v>2218</v>
      </c>
      <c r="O176" s="85" t="str">
        <f>'[1]EXP FÁCIL STANDARD'!$A$1&amp;P176&amp;Q176</f>
        <v>EXPORTA FÁCIL STANDARD - 45128INFINITE 82.501 a 3.000</v>
      </c>
      <c r="P176" s="50" t="s">
        <v>58</v>
      </c>
      <c r="Q176" s="50" t="s">
        <v>44</v>
      </c>
      <c r="R176" s="146" t="s">
        <v>2219</v>
      </c>
      <c r="S176" s="146" t="s">
        <v>2220</v>
      </c>
      <c r="T176" s="146" t="s">
        <v>2221</v>
      </c>
      <c r="U176" s="146" t="s">
        <v>2222</v>
      </c>
      <c r="V176" s="146" t="s">
        <v>2223</v>
      </c>
      <c r="W176" s="146" t="s">
        <v>2224</v>
      </c>
      <c r="X176" s="146" t="s">
        <v>2225</v>
      </c>
      <c r="AV176" s="85" t="str">
        <f t="shared" si="27"/>
        <v>PACKET EXPRESS - 33170INFINITE 71.501 a 2.000</v>
      </c>
      <c r="AW176" s="50" t="s">
        <v>57</v>
      </c>
      <c r="AX176" s="51" t="s">
        <v>38</v>
      </c>
      <c r="AY176" s="51" t="s">
        <v>1996</v>
      </c>
      <c r="AZ176" s="51" t="s">
        <v>3050</v>
      </c>
      <c r="BA176" s="51" t="s">
        <v>4191</v>
      </c>
      <c r="BB176" s="51" t="s">
        <v>4028</v>
      </c>
      <c r="BC176" s="51" t="s">
        <v>4192</v>
      </c>
      <c r="BD176" s="51" t="s">
        <v>3129</v>
      </c>
      <c r="BF176" s="85" t="str">
        <f t="shared" si="28"/>
        <v>PACKET STANDARD  - 33162INFINITE 82.501 a 3.000</v>
      </c>
      <c r="BG176" s="50" t="s">
        <v>58</v>
      </c>
      <c r="BH176" s="50" t="s">
        <v>44</v>
      </c>
      <c r="BI176" s="64" t="s">
        <v>2805</v>
      </c>
      <c r="BJ176" s="64" t="s">
        <v>4193</v>
      </c>
      <c r="BK176" s="64" t="s">
        <v>4194</v>
      </c>
      <c r="BL176" s="64" t="s">
        <v>4195</v>
      </c>
      <c r="BM176" s="64" t="s">
        <v>4196</v>
      </c>
      <c r="BN176" s="64" t="s">
        <v>3600</v>
      </c>
      <c r="BP176" s="85" t="str">
        <f t="shared" si="29"/>
        <v>PACKET NOVAS FAIXAS - 33227INFINITE 71501 a   2000</v>
      </c>
      <c r="BQ176" s="50" t="s">
        <v>57</v>
      </c>
      <c r="BR176" s="64" t="s">
        <v>2200</v>
      </c>
      <c r="BS176" s="64" t="s">
        <v>4068</v>
      </c>
      <c r="BT176" s="64" t="s">
        <v>4069</v>
      </c>
      <c r="BU176" s="64" t="s">
        <v>2836</v>
      </c>
      <c r="BV176" s="64" t="s">
        <v>4070</v>
      </c>
      <c r="BW176" s="64" t="s">
        <v>4071</v>
      </c>
      <c r="BX176" s="64" t="s">
        <v>4072</v>
      </c>
    </row>
    <row r="177" spans="4:85" x14ac:dyDescent="0.25">
      <c r="D177" s="85" t="str">
        <f t="shared" si="26"/>
        <v>EXPORTA FÁCIL EXPRESSO - 45110INFINITE 83.001 a 3.500</v>
      </c>
      <c r="E177" s="50" t="s">
        <v>58</v>
      </c>
      <c r="F177" s="50" t="s">
        <v>46</v>
      </c>
      <c r="G177" s="147" t="s">
        <v>2248</v>
      </c>
      <c r="H177" s="147" t="s">
        <v>2249</v>
      </c>
      <c r="I177" s="147" t="s">
        <v>2250</v>
      </c>
      <c r="J177" s="147" t="s">
        <v>2251</v>
      </c>
      <c r="K177" s="147" t="s">
        <v>2252</v>
      </c>
      <c r="L177" s="147" t="s">
        <v>2253</v>
      </c>
      <c r="M177" s="147" t="s">
        <v>2254</v>
      </c>
      <c r="O177" s="85" t="str">
        <f>'[1]EXP FÁCIL STANDARD'!$A$1&amp;P177&amp;Q177</f>
        <v>EXPORTA FÁCIL STANDARD - 45128INFINITE 83.001 a 3.500</v>
      </c>
      <c r="P177" s="50" t="s">
        <v>58</v>
      </c>
      <c r="Q177" s="50" t="s">
        <v>46</v>
      </c>
      <c r="R177" s="146" t="s">
        <v>2255</v>
      </c>
      <c r="S177" s="146" t="s">
        <v>2256</v>
      </c>
      <c r="T177" s="146" t="s">
        <v>2257</v>
      </c>
      <c r="U177" s="146" t="s">
        <v>2258</v>
      </c>
      <c r="V177" s="146" t="s">
        <v>2259</v>
      </c>
      <c r="W177" s="146" t="s">
        <v>2260</v>
      </c>
      <c r="X177" s="146" t="s">
        <v>2261</v>
      </c>
      <c r="AV177" s="85" t="str">
        <f t="shared" si="27"/>
        <v>PACKET EXPRESS - 33170INFINITE 72.001 a 2.500</v>
      </c>
      <c r="AW177" s="50" t="s">
        <v>57</v>
      </c>
      <c r="AX177" s="51" t="s">
        <v>42</v>
      </c>
      <c r="AY177" s="51" t="s">
        <v>3268</v>
      </c>
      <c r="AZ177" s="51" t="s">
        <v>3269</v>
      </c>
      <c r="BA177" s="51" t="s">
        <v>3270</v>
      </c>
      <c r="BB177" s="51" t="s">
        <v>3271</v>
      </c>
      <c r="BC177" s="51" t="s">
        <v>4197</v>
      </c>
      <c r="BD177" s="51" t="s">
        <v>1645</v>
      </c>
      <c r="BF177" s="85" t="str">
        <f t="shared" si="28"/>
        <v>PACKET STANDARD  - 33162INFINITE 83.001 a 3.500</v>
      </c>
      <c r="BG177" s="50" t="s">
        <v>58</v>
      </c>
      <c r="BH177" s="50" t="s">
        <v>46</v>
      </c>
      <c r="BI177" s="64" t="s">
        <v>2638</v>
      </c>
      <c r="BJ177" s="64" t="s">
        <v>4198</v>
      </c>
      <c r="BK177" s="64" t="s">
        <v>2537</v>
      </c>
      <c r="BL177" s="64" t="s">
        <v>4199</v>
      </c>
      <c r="BM177" s="64" t="s">
        <v>1809</v>
      </c>
      <c r="BN177" s="64" t="s">
        <v>4200</v>
      </c>
      <c r="BP177" s="85" t="str">
        <f t="shared" si="29"/>
        <v>PACKET NOVAS FAIXAS - 33227INFINITE 72001 a   2500</v>
      </c>
      <c r="BQ177" s="50" t="s">
        <v>57</v>
      </c>
      <c r="BR177" s="64" t="s">
        <v>2238</v>
      </c>
      <c r="BS177" s="64" t="s">
        <v>4201</v>
      </c>
      <c r="BT177" s="64" t="s">
        <v>1880</v>
      </c>
      <c r="BU177" s="64" t="s">
        <v>3399</v>
      </c>
      <c r="BV177" s="64" t="s">
        <v>4014</v>
      </c>
      <c r="BW177" s="64" t="s">
        <v>2664</v>
      </c>
      <c r="BX177" s="64" t="s">
        <v>4006</v>
      </c>
    </row>
    <row r="178" spans="4:85" x14ac:dyDescent="0.25">
      <c r="D178" s="85" t="str">
        <f t="shared" ref="D178:D181" si="30">$D$1&amp;E178&amp;F178</f>
        <v>EXPORTA FÁCIL EXPRESSO - 45110INFINITE 83.501 a 4.000</v>
      </c>
      <c r="E178" s="50" t="s">
        <v>58</v>
      </c>
      <c r="F178" s="50" t="s">
        <v>48</v>
      </c>
      <c r="G178" s="147" t="s">
        <v>2286</v>
      </c>
      <c r="H178" s="147" t="s">
        <v>2287</v>
      </c>
      <c r="I178" s="147" t="s">
        <v>2288</v>
      </c>
      <c r="J178" s="147" t="s">
        <v>2289</v>
      </c>
      <c r="K178" s="147" t="s">
        <v>2290</v>
      </c>
      <c r="L178" s="147" t="s">
        <v>2291</v>
      </c>
      <c r="M178" s="147" t="s">
        <v>2292</v>
      </c>
      <c r="O178" s="85" t="str">
        <f>'[1]EXP FÁCIL STANDARD'!$A$1&amp;P178&amp;Q178</f>
        <v>EXPORTA FÁCIL STANDARD - 45128INFINITE 83.501 a 4.000</v>
      </c>
      <c r="P178" s="50" t="s">
        <v>58</v>
      </c>
      <c r="Q178" s="50" t="s">
        <v>48</v>
      </c>
      <c r="R178" s="146" t="s">
        <v>2293</v>
      </c>
      <c r="S178" s="146" t="s">
        <v>2294</v>
      </c>
      <c r="T178" s="146" t="s">
        <v>2295</v>
      </c>
      <c r="U178" s="146" t="s">
        <v>2296</v>
      </c>
      <c r="V178" s="146" t="s">
        <v>2297</v>
      </c>
      <c r="W178" s="146" t="s">
        <v>2298</v>
      </c>
      <c r="X178" s="146" t="s">
        <v>2299</v>
      </c>
      <c r="AV178" s="85" t="str">
        <f t="shared" si="27"/>
        <v>PACKET EXPRESS - 33170INFINITE 72.501 a 3.000</v>
      </c>
      <c r="AW178" s="50" t="s">
        <v>57</v>
      </c>
      <c r="AX178" s="51" t="s">
        <v>44</v>
      </c>
      <c r="AY178" s="51" t="s">
        <v>4202</v>
      </c>
      <c r="AZ178" s="51" t="s">
        <v>2767</v>
      </c>
      <c r="BA178" s="51" t="s">
        <v>4203</v>
      </c>
      <c r="BB178" s="51" t="s">
        <v>2150</v>
      </c>
      <c r="BC178" s="51" t="s">
        <v>1554</v>
      </c>
      <c r="BD178" s="51" t="s">
        <v>4204</v>
      </c>
      <c r="BF178" s="85" t="str">
        <f t="shared" si="28"/>
        <v>PACKET STANDARD  - 33162INFINITE 83.501 a 4.000</v>
      </c>
      <c r="BG178" s="50" t="s">
        <v>58</v>
      </c>
      <c r="BH178" s="50" t="s">
        <v>48</v>
      </c>
      <c r="BI178" s="64" t="s">
        <v>1778</v>
      </c>
      <c r="BJ178" s="64" t="s">
        <v>4205</v>
      </c>
      <c r="BK178" s="64" t="s">
        <v>2167</v>
      </c>
      <c r="BL178" s="64" t="s">
        <v>4206</v>
      </c>
      <c r="BM178" s="64" t="s">
        <v>4207</v>
      </c>
      <c r="BN178" s="64" t="s">
        <v>4208</v>
      </c>
      <c r="BP178" s="85" t="str">
        <f t="shared" si="29"/>
        <v>PACKET NOVAS FAIXAS - 33227INFINITE 72501 a   3000</v>
      </c>
      <c r="BQ178" s="50" t="s">
        <v>57</v>
      </c>
      <c r="BR178" s="64" t="s">
        <v>2274</v>
      </c>
      <c r="BS178" s="64" t="s">
        <v>3617</v>
      </c>
      <c r="BT178" s="64" t="s">
        <v>1665</v>
      </c>
      <c r="BU178" s="64" t="s">
        <v>3618</v>
      </c>
      <c r="BV178" s="64" t="s">
        <v>3619</v>
      </c>
      <c r="BW178" s="64" t="s">
        <v>3142</v>
      </c>
      <c r="BX178" s="64" t="s">
        <v>3479</v>
      </c>
    </row>
    <row r="179" spans="4:85" x14ac:dyDescent="0.25">
      <c r="D179" s="85" t="str">
        <f t="shared" si="30"/>
        <v>EXPORTA FÁCIL EXPRESSO - 45110INFINITE 84.001 a 4.500</v>
      </c>
      <c r="E179" s="50" t="s">
        <v>58</v>
      </c>
      <c r="F179" s="50" t="s">
        <v>50</v>
      </c>
      <c r="G179" s="147" t="s">
        <v>2322</v>
      </c>
      <c r="H179" s="147" t="s">
        <v>2323</v>
      </c>
      <c r="I179" s="147" t="s">
        <v>2324</v>
      </c>
      <c r="J179" s="147" t="s">
        <v>2325</v>
      </c>
      <c r="K179" s="147" t="s">
        <v>2326</v>
      </c>
      <c r="L179" s="147" t="s">
        <v>2327</v>
      </c>
      <c r="M179" s="147" t="s">
        <v>2328</v>
      </c>
      <c r="O179" s="85" t="str">
        <f>'[1]EXP FÁCIL STANDARD'!$A$1&amp;P179&amp;Q179</f>
        <v>EXPORTA FÁCIL STANDARD - 45128INFINITE 84.001 a 4.500</v>
      </c>
      <c r="P179" s="50" t="s">
        <v>58</v>
      </c>
      <c r="Q179" s="50" t="s">
        <v>50</v>
      </c>
      <c r="R179" s="146" t="s">
        <v>2329</v>
      </c>
      <c r="S179" s="146" t="s">
        <v>2330</v>
      </c>
      <c r="T179" s="146" t="s">
        <v>2331</v>
      </c>
      <c r="U179" s="146" t="s">
        <v>2332</v>
      </c>
      <c r="V179" s="146" t="s">
        <v>2333</v>
      </c>
      <c r="W179" s="146" t="s">
        <v>1432</v>
      </c>
      <c r="X179" s="146" t="s">
        <v>2334</v>
      </c>
      <c r="AV179" s="85" t="str">
        <f t="shared" si="27"/>
        <v>PACKET EXPRESS - 33170INFINITE 73.001 a 3.500</v>
      </c>
      <c r="AW179" s="50" t="s">
        <v>57</v>
      </c>
      <c r="AX179" s="51" t="s">
        <v>46</v>
      </c>
      <c r="AY179" s="51" t="s">
        <v>4209</v>
      </c>
      <c r="AZ179" s="51" t="s">
        <v>4210</v>
      </c>
      <c r="BA179" s="51" t="s">
        <v>4211</v>
      </c>
      <c r="BB179" s="51" t="s">
        <v>4212</v>
      </c>
      <c r="BC179" s="51" t="s">
        <v>3344</v>
      </c>
      <c r="BD179" s="51" t="s">
        <v>4213</v>
      </c>
      <c r="BF179" s="85" t="str">
        <f t="shared" si="28"/>
        <v>PACKET STANDARD  - 33162INFINITE 84.001 a 4.500</v>
      </c>
      <c r="BG179" s="50" t="s">
        <v>58</v>
      </c>
      <c r="BH179" s="50" t="s">
        <v>50</v>
      </c>
      <c r="BI179" s="64" t="s">
        <v>4214</v>
      </c>
      <c r="BJ179" s="64" t="s">
        <v>4215</v>
      </c>
      <c r="BK179" s="64" t="s">
        <v>3177</v>
      </c>
      <c r="BL179" s="64" t="s">
        <v>4216</v>
      </c>
      <c r="BM179" s="64" t="s">
        <v>2643</v>
      </c>
      <c r="BN179" s="64" t="s">
        <v>4217</v>
      </c>
      <c r="BP179" s="85" t="str">
        <f t="shared" si="29"/>
        <v>PACKET NOVAS FAIXAS - 33227INFINITE 73001 a  3500</v>
      </c>
      <c r="BQ179" s="50" t="s">
        <v>57</v>
      </c>
      <c r="BR179" s="64" t="s">
        <v>2312</v>
      </c>
      <c r="BS179" s="64" t="s">
        <v>2625</v>
      </c>
      <c r="BT179" s="64" t="s">
        <v>1327</v>
      </c>
      <c r="BU179" s="64" t="s">
        <v>2870</v>
      </c>
      <c r="BV179" s="64" t="s">
        <v>4113</v>
      </c>
      <c r="BW179" s="64" t="s">
        <v>4218</v>
      </c>
      <c r="BX179" s="64" t="s">
        <v>2871</v>
      </c>
    </row>
    <row r="180" spans="4:85" x14ac:dyDescent="0.25">
      <c r="D180" s="85" t="str">
        <f t="shared" si="30"/>
        <v>EXPORTA FÁCIL EXPRESSO - 45110INFINITE 84.501 a 5.000</v>
      </c>
      <c r="E180" s="50" t="s">
        <v>58</v>
      </c>
      <c r="F180" s="50" t="s">
        <v>52</v>
      </c>
      <c r="G180" s="147" t="s">
        <v>2354</v>
      </c>
      <c r="H180" s="147" t="s">
        <v>2355</v>
      </c>
      <c r="I180" s="147" t="s">
        <v>2356</v>
      </c>
      <c r="J180" s="147" t="s">
        <v>2357</v>
      </c>
      <c r="K180" s="147" t="s">
        <v>2358</v>
      </c>
      <c r="L180" s="147" t="s">
        <v>2359</v>
      </c>
      <c r="M180" s="147" t="s">
        <v>2360</v>
      </c>
      <c r="O180" s="85" t="str">
        <f>'[1]EXP FÁCIL STANDARD'!$A$1&amp;P180&amp;Q180</f>
        <v>EXPORTA FÁCIL STANDARD - 45128INFINITE 84.501 a 5.000</v>
      </c>
      <c r="P180" s="50" t="s">
        <v>58</v>
      </c>
      <c r="Q180" s="50" t="s">
        <v>52</v>
      </c>
      <c r="R180" s="146" t="s">
        <v>2361</v>
      </c>
      <c r="S180" s="146" t="s">
        <v>2362</v>
      </c>
      <c r="T180" s="146" t="s">
        <v>2363</v>
      </c>
      <c r="U180" s="146" t="s">
        <v>2364</v>
      </c>
      <c r="V180" s="146" t="s">
        <v>2365</v>
      </c>
      <c r="W180" s="146" t="s">
        <v>2366</v>
      </c>
      <c r="X180" s="146" t="s">
        <v>2367</v>
      </c>
      <c r="AV180" s="85" t="str">
        <f t="shared" si="27"/>
        <v>PACKET EXPRESS - 33170INFINITE 73.501 a 4.000</v>
      </c>
      <c r="AW180" s="50" t="s">
        <v>57</v>
      </c>
      <c r="AX180" s="51" t="s">
        <v>48</v>
      </c>
      <c r="AY180" s="51" t="s">
        <v>4219</v>
      </c>
      <c r="AZ180" s="51" t="s">
        <v>4220</v>
      </c>
      <c r="BA180" s="51" t="s">
        <v>4221</v>
      </c>
      <c r="BB180" s="51" t="s">
        <v>4222</v>
      </c>
      <c r="BC180" s="51" t="s">
        <v>3389</v>
      </c>
      <c r="BD180" s="51" t="s">
        <v>4036</v>
      </c>
      <c r="BF180" s="85" t="str">
        <f t="shared" si="28"/>
        <v>PACKET STANDARD  - 33162INFINITE 84.501 a 5.000</v>
      </c>
      <c r="BG180" s="50" t="s">
        <v>58</v>
      </c>
      <c r="BH180" s="50" t="s">
        <v>52</v>
      </c>
      <c r="BI180" s="64" t="s">
        <v>3111</v>
      </c>
      <c r="BJ180" s="64" t="s">
        <v>4223</v>
      </c>
      <c r="BK180" s="64" t="s">
        <v>4224</v>
      </c>
      <c r="BL180" s="64" t="s">
        <v>4225</v>
      </c>
      <c r="BM180" s="64" t="s">
        <v>4226</v>
      </c>
      <c r="BN180" s="64" t="s">
        <v>4227</v>
      </c>
      <c r="BP180" s="85" t="str">
        <f t="shared" si="29"/>
        <v>PACKET NOVAS FAIXAS - 33227INFINITE 73501 a   4000</v>
      </c>
      <c r="BQ180" s="50" t="s">
        <v>57</v>
      </c>
      <c r="BR180" s="64" t="s">
        <v>2347</v>
      </c>
      <c r="BS180" s="64" t="s">
        <v>4228</v>
      </c>
      <c r="BT180" s="64" t="s">
        <v>4229</v>
      </c>
      <c r="BU180" s="64" t="s">
        <v>3428</v>
      </c>
      <c r="BV180" s="64" t="s">
        <v>4230</v>
      </c>
      <c r="BW180" s="64" t="s">
        <v>3663</v>
      </c>
      <c r="BX180" s="64" t="s">
        <v>4231</v>
      </c>
    </row>
    <row r="181" spans="4:85" x14ac:dyDescent="0.25">
      <c r="D181" s="85" t="str">
        <f t="shared" si="30"/>
        <v>EXPORTA FÁCIL EXPRESSO - 45110INFINITE 81/2 Kg Adicional</v>
      </c>
      <c r="E181" s="50" t="s">
        <v>58</v>
      </c>
      <c r="F181" s="50" t="s">
        <v>54</v>
      </c>
      <c r="G181" s="147" t="s">
        <v>2386</v>
      </c>
      <c r="H181" s="147" t="s">
        <v>2387</v>
      </c>
      <c r="I181" s="147" t="s">
        <v>1607</v>
      </c>
      <c r="J181" s="147" t="s">
        <v>2388</v>
      </c>
      <c r="K181" s="147" t="s">
        <v>2389</v>
      </c>
      <c r="L181" s="147" t="s">
        <v>2390</v>
      </c>
      <c r="M181" s="147" t="s">
        <v>2391</v>
      </c>
      <c r="O181" s="85" t="str">
        <f>'[1]EXP FÁCIL STANDARD'!$A$1&amp;P181&amp;Q181</f>
        <v>EXPORTA FÁCIL STANDARD - 45128INFINITE 81/2 Kg Adicional</v>
      </c>
      <c r="P181" s="50" t="s">
        <v>58</v>
      </c>
      <c r="Q181" s="50" t="s">
        <v>54</v>
      </c>
      <c r="R181" s="146" t="s">
        <v>2392</v>
      </c>
      <c r="S181" s="146" t="s">
        <v>2393</v>
      </c>
      <c r="T181" s="146" t="s">
        <v>2394</v>
      </c>
      <c r="U181" s="146" t="s">
        <v>1763</v>
      </c>
      <c r="V181" s="146" t="s">
        <v>1607</v>
      </c>
      <c r="W181" s="146" t="s">
        <v>2395</v>
      </c>
      <c r="X181" s="146" t="s">
        <v>1561</v>
      </c>
      <c r="AV181" s="85" t="str">
        <f t="shared" si="27"/>
        <v>PACKET EXPRESS - 33170INFINITE 74.001 a 4.500</v>
      </c>
      <c r="AW181" s="50" t="s">
        <v>57</v>
      </c>
      <c r="AX181" s="51" t="s">
        <v>50</v>
      </c>
      <c r="AY181" s="51" t="s">
        <v>3152</v>
      </c>
      <c r="AZ181" s="51" t="s">
        <v>4232</v>
      </c>
      <c r="BA181" s="51" t="s">
        <v>4233</v>
      </c>
      <c r="BB181" s="51" t="s">
        <v>3797</v>
      </c>
      <c r="BC181" s="51" t="s">
        <v>4234</v>
      </c>
      <c r="BD181" s="51" t="s">
        <v>4235</v>
      </c>
      <c r="BF181" s="85" t="str">
        <f t="shared" ref="BF181" si="31">$BF$1&amp;BG181&amp;BH181</f>
        <v>PACKET STANDARD  - 33162INFINITE 81/2 Kg Adicional</v>
      </c>
      <c r="BG181" s="50" t="s">
        <v>58</v>
      </c>
      <c r="BH181" s="50" t="s">
        <v>54</v>
      </c>
      <c r="BI181" s="64" t="s">
        <v>4236</v>
      </c>
      <c r="BJ181" s="64" t="s">
        <v>3194</v>
      </c>
      <c r="BK181" s="64" t="s">
        <v>1587</v>
      </c>
      <c r="BL181" s="64" t="s">
        <v>3417</v>
      </c>
      <c r="BM181" s="64" t="s">
        <v>1959</v>
      </c>
      <c r="BN181" s="64" t="s">
        <v>3466</v>
      </c>
      <c r="BP181" s="85" t="str">
        <f t="shared" si="29"/>
        <v>PACKET NOVAS FAIXAS - 33227INFINITE 74001 a 4500</v>
      </c>
      <c r="BQ181" s="50" t="s">
        <v>57</v>
      </c>
      <c r="BR181" s="64" t="s">
        <v>96</v>
      </c>
      <c r="BS181" s="64" t="s">
        <v>78</v>
      </c>
      <c r="BT181" s="64" t="s">
        <v>2189</v>
      </c>
      <c r="BU181" s="64" t="s">
        <v>1511</v>
      </c>
      <c r="BV181" s="64" t="s">
        <v>4237</v>
      </c>
      <c r="BW181" s="64" t="s">
        <v>4238</v>
      </c>
      <c r="BX181" s="64" t="s">
        <v>4239</v>
      </c>
    </row>
    <row r="182" spans="4:85" x14ac:dyDescent="0.25">
      <c r="D182" s="85"/>
      <c r="E182" s="43"/>
      <c r="F182" s="43"/>
      <c r="G182" s="51"/>
      <c r="H182" s="51"/>
      <c r="I182" s="51"/>
      <c r="J182" s="51"/>
      <c r="K182" s="51"/>
      <c r="L182" s="51"/>
      <c r="M182" s="51"/>
      <c r="O182" s="85"/>
      <c r="P182" s="50"/>
      <c r="Q182" s="50"/>
      <c r="R182" s="51"/>
      <c r="S182" s="51"/>
      <c r="T182" s="51"/>
      <c r="U182" s="51"/>
      <c r="V182" s="51"/>
      <c r="W182" s="51"/>
      <c r="X182" s="51"/>
      <c r="AV182" s="85" t="str">
        <f t="shared" si="27"/>
        <v>PACKET EXPRESS - 33170INFINITE 74.501 a 5.000</v>
      </c>
      <c r="AW182" s="50" t="s">
        <v>57</v>
      </c>
      <c r="AX182" s="51" t="s">
        <v>52</v>
      </c>
      <c r="AY182" s="51" t="s">
        <v>4240</v>
      </c>
      <c r="AZ182" s="51" t="s">
        <v>3908</v>
      </c>
      <c r="BA182" s="51" t="s">
        <v>3909</v>
      </c>
      <c r="BB182" s="51" t="s">
        <v>3910</v>
      </c>
      <c r="BC182" s="51" t="s">
        <v>3911</v>
      </c>
      <c r="BD182" s="51" t="s">
        <v>3912</v>
      </c>
      <c r="BJ182" s="52"/>
      <c r="BK182" s="52"/>
      <c r="BL182" s="52"/>
      <c r="BM182" s="52"/>
      <c r="BP182" s="85" t="str">
        <f t="shared" si="29"/>
        <v>PACKET NOVAS FAIXAS - 33227INFINITE 74501 a 5000</v>
      </c>
      <c r="BQ182" s="50" t="s">
        <v>57</v>
      </c>
      <c r="BR182" s="64" t="s">
        <v>97</v>
      </c>
      <c r="BS182" s="64" t="s">
        <v>2622</v>
      </c>
      <c r="BT182" s="64" t="s">
        <v>4241</v>
      </c>
      <c r="BU182" s="64" t="s">
        <v>3641</v>
      </c>
      <c r="BV182" s="64" t="s">
        <v>2268</v>
      </c>
      <c r="BW182" s="64" t="s">
        <v>2496</v>
      </c>
      <c r="BX182" s="64" t="s">
        <v>4242</v>
      </c>
      <c r="CA182" s="92"/>
      <c r="CB182" s="92"/>
      <c r="CC182" s="93"/>
      <c r="CD182" s="93"/>
      <c r="CE182" s="93"/>
      <c r="CF182" s="93"/>
      <c r="CG182" s="93"/>
    </row>
    <row r="183" spans="4:85" x14ac:dyDescent="0.25">
      <c r="AV183" s="85" t="str">
        <f t="shared" ref="AV183:AV196" si="32">$AV$1&amp;AW183&amp;AX183</f>
        <v>PACKET EXPRESS - 33170INFINITE 71/2 Kg Adicional</v>
      </c>
      <c r="AW183" s="50" t="s">
        <v>57</v>
      </c>
      <c r="AX183" s="51" t="s">
        <v>54</v>
      </c>
      <c r="AY183" s="51" t="s">
        <v>4243</v>
      </c>
      <c r="AZ183" s="51" t="s">
        <v>1654</v>
      </c>
      <c r="BA183" s="51" t="s">
        <v>2951</v>
      </c>
      <c r="BB183" s="51" t="s">
        <v>3676</v>
      </c>
      <c r="BC183" s="51" t="s">
        <v>1267</v>
      </c>
      <c r="BD183" s="51" t="s">
        <v>1553</v>
      </c>
      <c r="BP183" s="85" t="str">
        <f t="shared" ref="BP183:BP196" si="33">$BP$1&amp;BQ183&amp;BR183</f>
        <v>PACKET NOVAS FAIXAS - 33227INFINITE 71/2 Kg Adicional (A)</v>
      </c>
      <c r="BQ183" s="50" t="s">
        <v>57</v>
      </c>
      <c r="BR183" s="64" t="s">
        <v>2420</v>
      </c>
      <c r="BS183" s="64" t="s">
        <v>4244</v>
      </c>
      <c r="BT183" s="64" t="s">
        <v>3108</v>
      </c>
      <c r="BU183" s="64" t="s">
        <v>3468</v>
      </c>
      <c r="BV183" s="64" t="s">
        <v>3701</v>
      </c>
      <c r="BW183" s="64" t="s">
        <v>3935</v>
      </c>
      <c r="BX183" s="64" t="s">
        <v>4245</v>
      </c>
    </row>
    <row r="184" spans="4:85" x14ac:dyDescent="0.25">
      <c r="AV184" s="87" t="s">
        <v>11</v>
      </c>
      <c r="AW184" s="43" t="s">
        <v>1186</v>
      </c>
      <c r="AX184" s="43" t="s">
        <v>12</v>
      </c>
      <c r="AY184" s="49" t="s">
        <v>13</v>
      </c>
      <c r="AZ184" s="49" t="s">
        <v>14</v>
      </c>
      <c r="BA184" s="49" t="s">
        <v>15</v>
      </c>
      <c r="BB184" s="49" t="s">
        <v>16</v>
      </c>
      <c r="BC184" s="49" t="s">
        <v>17</v>
      </c>
      <c r="BD184" s="49" t="s">
        <v>18</v>
      </c>
      <c r="BP184" s="87" t="s">
        <v>11</v>
      </c>
      <c r="BQ184" s="43" t="s">
        <v>1186</v>
      </c>
      <c r="BR184" s="43" t="s">
        <v>12</v>
      </c>
      <c r="BS184" s="49" t="s">
        <v>13</v>
      </c>
      <c r="BT184" s="47" t="s">
        <v>14</v>
      </c>
      <c r="BU184" s="47" t="s">
        <v>15</v>
      </c>
      <c r="BV184" s="47" t="s">
        <v>16</v>
      </c>
      <c r="BW184" s="47" t="s">
        <v>17</v>
      </c>
      <c r="BX184" s="47" t="s">
        <v>18</v>
      </c>
    </row>
    <row r="185" spans="4:85" x14ac:dyDescent="0.25">
      <c r="AV185" s="85" t="str">
        <f t="shared" si="32"/>
        <v>PACKET EXPRESS - 33170INFINITE 80 a 300</v>
      </c>
      <c r="AW185" s="50" t="s">
        <v>58</v>
      </c>
      <c r="AX185" s="51" t="s">
        <v>24</v>
      </c>
      <c r="AY185" s="51" t="s">
        <v>3490</v>
      </c>
      <c r="AZ185" s="51" t="s">
        <v>4246</v>
      </c>
      <c r="BA185" s="51" t="s">
        <v>2913</v>
      </c>
      <c r="BB185" s="51" t="s">
        <v>4247</v>
      </c>
      <c r="BC185" s="51" t="s">
        <v>4248</v>
      </c>
      <c r="BD185" s="51" t="s">
        <v>3167</v>
      </c>
      <c r="BP185" s="85" t="str">
        <f t="shared" si="33"/>
        <v>PACKET NOVAS FAIXAS - 33227INFINITE 8  0 a 200</v>
      </c>
      <c r="BQ185" s="50" t="s">
        <v>58</v>
      </c>
      <c r="BR185" s="64" t="s">
        <v>2000</v>
      </c>
      <c r="BS185" s="64" t="s">
        <v>4249</v>
      </c>
      <c r="BT185" s="64" t="s">
        <v>4250</v>
      </c>
      <c r="BU185" s="64" t="s">
        <v>4251</v>
      </c>
      <c r="BV185" s="64" t="s">
        <v>4252</v>
      </c>
      <c r="BW185" s="64" t="s">
        <v>4253</v>
      </c>
      <c r="BX185" s="64" t="s">
        <v>4254</v>
      </c>
    </row>
    <row r="186" spans="4:85" x14ac:dyDescent="0.25">
      <c r="AV186" s="85" t="str">
        <f t="shared" si="32"/>
        <v>PACKET EXPRESS - 33170INFINITE 8301 a 500</v>
      </c>
      <c r="AW186" s="50" t="s">
        <v>58</v>
      </c>
      <c r="AX186" s="51" t="s">
        <v>30</v>
      </c>
      <c r="AY186" s="51" t="s">
        <v>3940</v>
      </c>
      <c r="AZ186" s="51" t="s">
        <v>4255</v>
      </c>
      <c r="BA186" s="51" t="s">
        <v>4256</v>
      </c>
      <c r="BB186" s="51" t="s">
        <v>4257</v>
      </c>
      <c r="BC186" s="51" t="s">
        <v>3446</v>
      </c>
      <c r="BD186" s="51" t="s">
        <v>4258</v>
      </c>
      <c r="BP186" s="85" t="str">
        <f t="shared" si="33"/>
        <v>PACKET NOVAS FAIXAS - 33227INFINITE 8201 a   500</v>
      </c>
      <c r="BQ186" s="50" t="s">
        <v>58</v>
      </c>
      <c r="BR186" s="64" t="s">
        <v>2056</v>
      </c>
      <c r="BS186" s="64" t="s">
        <v>2117</v>
      </c>
      <c r="BT186" s="64" t="s">
        <v>4259</v>
      </c>
      <c r="BU186" s="64" t="s">
        <v>4260</v>
      </c>
      <c r="BV186" s="64" t="s">
        <v>4261</v>
      </c>
      <c r="BW186" s="64" t="s">
        <v>2634</v>
      </c>
      <c r="BX186" s="64" t="s">
        <v>4262</v>
      </c>
    </row>
    <row r="187" spans="4:85" x14ac:dyDescent="0.25">
      <c r="AV187" s="85" t="str">
        <f t="shared" si="32"/>
        <v>PACKET EXPRESS - 33170INFINITE 8501 a 1000</v>
      </c>
      <c r="AW187" s="50" t="s">
        <v>58</v>
      </c>
      <c r="AX187" s="51" t="s">
        <v>28</v>
      </c>
      <c r="AY187" s="51" t="s">
        <v>3713</v>
      </c>
      <c r="AZ187" s="51" t="s">
        <v>3334</v>
      </c>
      <c r="BA187" s="51" t="s">
        <v>4263</v>
      </c>
      <c r="BB187" s="51" t="s">
        <v>4264</v>
      </c>
      <c r="BC187" s="51" t="s">
        <v>1762</v>
      </c>
      <c r="BD187" s="51" t="s">
        <v>1657</v>
      </c>
      <c r="BP187" s="85" t="str">
        <f t="shared" si="33"/>
        <v>PACKET NOVAS FAIXAS - 33227INFINITE 8501 a   1000</v>
      </c>
      <c r="BQ187" s="50" t="s">
        <v>58</v>
      </c>
      <c r="BR187" s="64" t="s">
        <v>2109</v>
      </c>
      <c r="BS187" s="64" t="s">
        <v>4265</v>
      </c>
      <c r="BT187" s="64" t="s">
        <v>4266</v>
      </c>
      <c r="BU187" s="64" t="s">
        <v>4267</v>
      </c>
      <c r="BV187" s="64" t="s">
        <v>4268</v>
      </c>
      <c r="BW187" s="64" t="s">
        <v>1834</v>
      </c>
      <c r="BX187" s="64" t="s">
        <v>4269</v>
      </c>
    </row>
    <row r="188" spans="4:85" x14ac:dyDescent="0.25">
      <c r="AV188" s="85" t="str">
        <f t="shared" si="32"/>
        <v>PACKET EXPRESS - 33170INFINITE 81001 a 1.500</v>
      </c>
      <c r="AW188" s="50" t="s">
        <v>58</v>
      </c>
      <c r="AX188" s="51" t="s">
        <v>34</v>
      </c>
      <c r="AY188" s="51" t="s">
        <v>4090</v>
      </c>
      <c r="AZ188" s="51" t="s">
        <v>4194</v>
      </c>
      <c r="BA188" s="51" t="s">
        <v>3162</v>
      </c>
      <c r="BB188" s="51" t="s">
        <v>3878</v>
      </c>
      <c r="BC188" s="51" t="s">
        <v>4270</v>
      </c>
      <c r="BD188" s="51" t="s">
        <v>2475</v>
      </c>
      <c r="BP188" s="85" t="str">
        <f t="shared" si="33"/>
        <v>PACKET NOVAS FAIXAS - 33227INFINITE 81001 a   1500</v>
      </c>
      <c r="BQ188" s="50" t="s">
        <v>58</v>
      </c>
      <c r="BR188" s="64" t="s">
        <v>2157</v>
      </c>
      <c r="BS188" s="64" t="s">
        <v>4271</v>
      </c>
      <c r="BT188" s="64" t="s">
        <v>4272</v>
      </c>
      <c r="BU188" s="64" t="s">
        <v>4273</v>
      </c>
      <c r="BV188" s="64" t="s">
        <v>3713</v>
      </c>
      <c r="BW188" s="64" t="s">
        <v>4274</v>
      </c>
      <c r="BX188" s="64" t="s">
        <v>3814</v>
      </c>
    </row>
    <row r="189" spans="4:85" x14ac:dyDescent="0.25">
      <c r="AV189" s="85" t="str">
        <f t="shared" si="32"/>
        <v>PACKET EXPRESS - 33170INFINITE 81.501 a 2.000</v>
      </c>
      <c r="AW189" s="50" t="s">
        <v>58</v>
      </c>
      <c r="AX189" s="51" t="s">
        <v>38</v>
      </c>
      <c r="AY189" s="51" t="s">
        <v>3716</v>
      </c>
      <c r="AZ189" s="51" t="s">
        <v>1899</v>
      </c>
      <c r="BA189" s="51" t="s">
        <v>3717</v>
      </c>
      <c r="BB189" s="51" t="s">
        <v>3718</v>
      </c>
      <c r="BC189" s="51" t="s">
        <v>3719</v>
      </c>
      <c r="BD189" s="51" t="s">
        <v>3720</v>
      </c>
      <c r="BP189" s="85" t="str">
        <f t="shared" si="33"/>
        <v>PACKET NOVAS FAIXAS - 33227INFINITE 81501 a   2000</v>
      </c>
      <c r="BQ189" s="50" t="s">
        <v>58</v>
      </c>
      <c r="BR189" s="64" t="s">
        <v>2200</v>
      </c>
      <c r="BS189" s="64" t="s">
        <v>4275</v>
      </c>
      <c r="BT189" s="64" t="s">
        <v>1628</v>
      </c>
      <c r="BU189" s="64" t="s">
        <v>4276</v>
      </c>
      <c r="BV189" s="64" t="s">
        <v>1692</v>
      </c>
      <c r="BW189" s="64" t="s">
        <v>4277</v>
      </c>
      <c r="BX189" s="64" t="s">
        <v>4151</v>
      </c>
    </row>
    <row r="190" spans="4:85" x14ac:dyDescent="0.25">
      <c r="AV190" s="85" t="str">
        <f t="shared" si="32"/>
        <v>PACKET EXPRESS - 33170INFINITE 82.001 a 2.500</v>
      </c>
      <c r="AW190" s="50" t="s">
        <v>58</v>
      </c>
      <c r="AX190" s="51" t="s">
        <v>42</v>
      </c>
      <c r="AY190" s="51" t="s">
        <v>2999</v>
      </c>
      <c r="AZ190" s="51" t="s">
        <v>4278</v>
      </c>
      <c r="BA190" s="51" t="s">
        <v>3001</v>
      </c>
      <c r="BB190" s="51" t="s">
        <v>1990</v>
      </c>
      <c r="BC190" s="51" t="s">
        <v>4279</v>
      </c>
      <c r="BD190" s="51" t="s">
        <v>3003</v>
      </c>
      <c r="BP190" s="85" t="str">
        <f t="shared" si="33"/>
        <v>PACKET NOVAS FAIXAS - 33227INFINITE 82001 a   2500</v>
      </c>
      <c r="BQ190" s="50" t="s">
        <v>58</v>
      </c>
      <c r="BR190" s="64" t="s">
        <v>2238</v>
      </c>
      <c r="BS190" s="64" t="s">
        <v>4280</v>
      </c>
      <c r="BT190" s="64" t="s">
        <v>1942</v>
      </c>
      <c r="BU190" s="64" t="s">
        <v>3591</v>
      </c>
      <c r="BV190" s="64" t="s">
        <v>2957</v>
      </c>
      <c r="BW190" s="64" t="s">
        <v>4281</v>
      </c>
      <c r="BX190" s="64" t="s">
        <v>3154</v>
      </c>
    </row>
    <row r="191" spans="4:85" x14ac:dyDescent="0.25">
      <c r="AV191" s="85" t="str">
        <f t="shared" si="32"/>
        <v>PACKET EXPRESS - 33170INFINITE 82.501 a 3.000</v>
      </c>
      <c r="AW191" s="50" t="s">
        <v>58</v>
      </c>
      <c r="AX191" s="51" t="s">
        <v>44</v>
      </c>
      <c r="AY191" s="51" t="s">
        <v>1891</v>
      </c>
      <c r="AZ191" s="51" t="s">
        <v>4282</v>
      </c>
      <c r="BA191" s="51" t="s">
        <v>3152</v>
      </c>
      <c r="BB191" s="51" t="s">
        <v>4283</v>
      </c>
      <c r="BC191" s="51" t="s">
        <v>3652</v>
      </c>
      <c r="BD191" s="51" t="s">
        <v>4284</v>
      </c>
      <c r="BP191" s="85" t="str">
        <f t="shared" si="33"/>
        <v>PACKET NOVAS FAIXAS - 33227INFINITE 82501 a   3000</v>
      </c>
      <c r="BQ191" s="50" t="s">
        <v>58</v>
      </c>
      <c r="BR191" s="64" t="s">
        <v>2274</v>
      </c>
      <c r="BS191" s="64" t="s">
        <v>4285</v>
      </c>
      <c r="BT191" s="64" t="s">
        <v>4286</v>
      </c>
      <c r="BU191" s="64" t="s">
        <v>4287</v>
      </c>
      <c r="BV191" s="64" t="s">
        <v>4288</v>
      </c>
      <c r="BW191" s="64" t="s">
        <v>4100</v>
      </c>
      <c r="BX191" s="64" t="s">
        <v>3695</v>
      </c>
    </row>
    <row r="192" spans="4:85" x14ac:dyDescent="0.25">
      <c r="AV192" s="85" t="str">
        <f t="shared" si="32"/>
        <v>PACKET EXPRESS - 33170INFINITE 83.001 a 3.500</v>
      </c>
      <c r="AW192" s="50" t="s">
        <v>58</v>
      </c>
      <c r="AX192" s="51" t="s">
        <v>46</v>
      </c>
      <c r="AY192" s="51" t="s">
        <v>1564</v>
      </c>
      <c r="AZ192" s="51" t="s">
        <v>3920</v>
      </c>
      <c r="BA192" s="51" t="s">
        <v>4289</v>
      </c>
      <c r="BB192" s="51" t="s">
        <v>4290</v>
      </c>
      <c r="BC192" s="51" t="s">
        <v>4291</v>
      </c>
      <c r="BD192" s="51" t="s">
        <v>4292</v>
      </c>
      <c r="BP192" s="85" t="str">
        <f t="shared" si="33"/>
        <v>PACKET NOVAS FAIXAS - 33227INFINITE 83001 a  3500</v>
      </c>
      <c r="BQ192" s="50" t="s">
        <v>58</v>
      </c>
      <c r="BR192" s="64" t="s">
        <v>2312</v>
      </c>
      <c r="BS192" s="64" t="s">
        <v>2492</v>
      </c>
      <c r="BT192" s="64" t="s">
        <v>4293</v>
      </c>
      <c r="BU192" s="64" t="s">
        <v>4294</v>
      </c>
      <c r="BV192" s="64" t="s">
        <v>4207</v>
      </c>
      <c r="BW192" s="64" t="s">
        <v>1673</v>
      </c>
      <c r="BX192" s="64" t="s">
        <v>3873</v>
      </c>
    </row>
    <row r="193" spans="48:76" x14ac:dyDescent="0.25">
      <c r="AV193" s="85" t="str">
        <f t="shared" si="32"/>
        <v>PACKET EXPRESS - 33170INFINITE 83.501 a 4.000</v>
      </c>
      <c r="AW193" s="50" t="s">
        <v>58</v>
      </c>
      <c r="AX193" s="51" t="s">
        <v>48</v>
      </c>
      <c r="AY193" s="51" t="s">
        <v>3901</v>
      </c>
      <c r="AZ193" s="51" t="s">
        <v>4295</v>
      </c>
      <c r="BA193" s="51" t="s">
        <v>4296</v>
      </c>
      <c r="BB193" s="51" t="s">
        <v>2683</v>
      </c>
      <c r="BC193" s="51" t="s">
        <v>2865</v>
      </c>
      <c r="BD193" s="51" t="s">
        <v>4297</v>
      </c>
      <c r="BP193" s="85" t="str">
        <f t="shared" si="33"/>
        <v>PACKET NOVAS FAIXAS - 33227INFINITE 83501 a   4000</v>
      </c>
      <c r="BQ193" s="50" t="s">
        <v>58</v>
      </c>
      <c r="BR193" s="64" t="s">
        <v>2347</v>
      </c>
      <c r="BS193" s="64" t="s">
        <v>4218</v>
      </c>
      <c r="BT193" s="64" t="s">
        <v>4298</v>
      </c>
      <c r="BU193" s="64" t="s">
        <v>4299</v>
      </c>
      <c r="BV193" s="64" t="s">
        <v>2669</v>
      </c>
      <c r="BW193" s="64" t="s">
        <v>4300</v>
      </c>
      <c r="BX193" s="64" t="s">
        <v>3145</v>
      </c>
    </row>
    <row r="194" spans="48:76" x14ac:dyDescent="0.25">
      <c r="AV194" s="85" t="str">
        <f t="shared" si="32"/>
        <v>PACKET EXPRESS - 33170INFINITE 84.001 a 4.500</v>
      </c>
      <c r="AW194" s="50" t="s">
        <v>58</v>
      </c>
      <c r="AX194" s="51" t="s">
        <v>50</v>
      </c>
      <c r="AY194" s="51" t="s">
        <v>4301</v>
      </c>
      <c r="AZ194" s="51" t="s">
        <v>4302</v>
      </c>
      <c r="BA194" s="51" t="s">
        <v>4303</v>
      </c>
      <c r="BB194" s="51" t="s">
        <v>4304</v>
      </c>
      <c r="BC194" s="51" t="s">
        <v>2991</v>
      </c>
      <c r="BD194" s="51" t="s">
        <v>4305</v>
      </c>
      <c r="BJ194" s="52"/>
      <c r="BK194" s="52"/>
      <c r="BL194" s="52"/>
      <c r="BM194" s="52"/>
      <c r="BP194" s="85" t="str">
        <f t="shared" si="33"/>
        <v>PACKET NOVAS FAIXAS - 33227INFINITE 84001 a 4500</v>
      </c>
      <c r="BQ194" s="50" t="s">
        <v>58</v>
      </c>
      <c r="BR194" s="64" t="s">
        <v>96</v>
      </c>
      <c r="BS194" s="64" t="s">
        <v>4306</v>
      </c>
      <c r="BT194" s="64" t="s">
        <v>4307</v>
      </c>
      <c r="BU194" s="64" t="s">
        <v>3250</v>
      </c>
      <c r="BV194" s="64" t="s">
        <v>3983</v>
      </c>
      <c r="BW194" s="64" t="s">
        <v>2808</v>
      </c>
      <c r="BX194" s="64" t="s">
        <v>4191</v>
      </c>
    </row>
    <row r="195" spans="48:76" x14ac:dyDescent="0.25">
      <c r="AV195" s="85" t="str">
        <f t="shared" si="32"/>
        <v>PACKET EXPRESS - 33170INFINITE 84.501 a 5.000</v>
      </c>
      <c r="AW195" s="50" t="s">
        <v>58</v>
      </c>
      <c r="AX195" s="51" t="s">
        <v>52</v>
      </c>
      <c r="AY195" s="51" t="s">
        <v>4308</v>
      </c>
      <c r="AZ195" s="51" t="s">
        <v>4309</v>
      </c>
      <c r="BA195" s="51" t="s">
        <v>2782</v>
      </c>
      <c r="BB195" s="51" t="s">
        <v>4310</v>
      </c>
      <c r="BC195" s="51" t="s">
        <v>4311</v>
      </c>
      <c r="BD195" s="51" t="s">
        <v>2548</v>
      </c>
      <c r="BP195" s="85" t="str">
        <f t="shared" si="33"/>
        <v>PACKET NOVAS FAIXAS - 33227INFINITE 84501 a 5000</v>
      </c>
      <c r="BQ195" s="50" t="s">
        <v>58</v>
      </c>
      <c r="BR195" s="64" t="s">
        <v>97</v>
      </c>
      <c r="BS195" s="64" t="s">
        <v>1890</v>
      </c>
      <c r="BT195" s="64" t="s">
        <v>4312</v>
      </c>
      <c r="BU195" s="64" t="s">
        <v>4313</v>
      </c>
      <c r="BV195" s="64" t="s">
        <v>3870</v>
      </c>
      <c r="BW195" s="64" t="s">
        <v>4314</v>
      </c>
      <c r="BX195" s="64" t="s">
        <v>4315</v>
      </c>
    </row>
    <row r="196" spans="48:76" x14ac:dyDescent="0.25">
      <c r="AV196" s="85" t="str">
        <f t="shared" si="32"/>
        <v>PACKET EXPRESS - 33170INFINITE 81/2 Kg Adicional</v>
      </c>
      <c r="AW196" s="50" t="s">
        <v>58</v>
      </c>
      <c r="AX196" s="51" t="s">
        <v>54</v>
      </c>
      <c r="AY196" s="51" t="s">
        <v>3592</v>
      </c>
      <c r="AZ196" s="51" t="s">
        <v>4051</v>
      </c>
      <c r="BA196" s="51" t="s">
        <v>2796</v>
      </c>
      <c r="BB196" s="51" t="s">
        <v>3593</v>
      </c>
      <c r="BC196" s="51" t="s">
        <v>3939</v>
      </c>
      <c r="BD196" s="51" t="s">
        <v>3193</v>
      </c>
      <c r="BP196" s="85" t="str">
        <f t="shared" si="33"/>
        <v>PACKET NOVAS FAIXAS - 33227INFINITE 81/2 Kg Adicional (A)</v>
      </c>
      <c r="BQ196" s="50" t="s">
        <v>58</v>
      </c>
      <c r="BR196" s="64" t="s">
        <v>2420</v>
      </c>
      <c r="BS196" s="64" t="s">
        <v>4316</v>
      </c>
      <c r="BT196" s="64" t="s">
        <v>2792</v>
      </c>
      <c r="BU196" s="64" t="s">
        <v>3939</v>
      </c>
      <c r="BV196" s="64" t="s">
        <v>3821</v>
      </c>
      <c r="BW196" s="64" t="s">
        <v>4236</v>
      </c>
      <c r="BX196" s="64" t="s">
        <v>3556</v>
      </c>
    </row>
    <row r="197" spans="48:76" x14ac:dyDescent="0.25">
      <c r="AV197" s="89"/>
      <c r="AW197" s="47"/>
      <c r="AX197" s="47"/>
      <c r="AY197" s="52"/>
      <c r="BS197" s="44"/>
    </row>
    <row r="198" spans="48:76" x14ac:dyDescent="0.25">
      <c r="AZ198" s="52"/>
      <c r="BA198" s="52"/>
      <c r="BB198" s="52"/>
      <c r="BC198" s="52"/>
      <c r="BD198" s="52"/>
      <c r="BS198" s="44"/>
    </row>
    <row r="199" spans="48:76" x14ac:dyDescent="0.25">
      <c r="BS199" s="44"/>
    </row>
    <row r="200" spans="48:76" x14ac:dyDescent="0.25">
      <c r="BS200" s="44"/>
    </row>
    <row r="201" spans="48:76" x14ac:dyDescent="0.25">
      <c r="BS201" s="44"/>
    </row>
    <row r="202" spans="48:76" x14ac:dyDescent="0.25">
      <c r="BS202" s="44"/>
    </row>
    <row r="203" spans="48:76" x14ac:dyDescent="0.25">
      <c r="BS203" s="44"/>
    </row>
    <row r="204" spans="48:76" x14ac:dyDescent="0.25">
      <c r="BS204" s="44"/>
    </row>
    <row r="205" spans="48:76" x14ac:dyDescent="0.25">
      <c r="BS205" s="44"/>
    </row>
    <row r="206" spans="48:76" x14ac:dyDescent="0.25">
      <c r="BS206" s="44"/>
    </row>
    <row r="207" spans="48:76" x14ac:dyDescent="0.25">
      <c r="BS207" s="44"/>
    </row>
    <row r="208" spans="48:76" x14ac:dyDescent="0.25">
      <c r="BS208" s="44"/>
    </row>
    <row r="209" spans="52:71" x14ac:dyDescent="0.25">
      <c r="BS209" s="44"/>
    </row>
    <row r="210" spans="52:71" x14ac:dyDescent="0.25">
      <c r="BS210" s="44"/>
    </row>
    <row r="211" spans="52:71" x14ac:dyDescent="0.25">
      <c r="AZ211" s="52"/>
      <c r="BA211" s="52"/>
      <c r="BB211" s="52"/>
      <c r="BC211" s="52"/>
      <c r="BD211" s="52"/>
      <c r="BS211" s="44"/>
    </row>
    <row r="212" spans="52:71" x14ac:dyDescent="0.25">
      <c r="BS212" s="44"/>
    </row>
    <row r="213" spans="52:71" x14ac:dyDescent="0.25">
      <c r="BS213" s="44"/>
    </row>
    <row r="214" spans="52:71" x14ac:dyDescent="0.25">
      <c r="BS214" s="44"/>
    </row>
    <row r="215" spans="52:71" x14ac:dyDescent="0.25">
      <c r="BS215" s="44"/>
    </row>
    <row r="216" spans="52:71" x14ac:dyDescent="0.25">
      <c r="BS216" s="44"/>
    </row>
    <row r="217" spans="52:71" x14ac:dyDescent="0.25">
      <c r="BS217" s="44"/>
    </row>
    <row r="218" spans="52:71" x14ac:dyDescent="0.25">
      <c r="BS218" s="44"/>
    </row>
    <row r="219" spans="52:71" x14ac:dyDescent="0.25">
      <c r="BS219" s="44"/>
    </row>
    <row r="220" spans="52:71" x14ac:dyDescent="0.25">
      <c r="BS220" s="44"/>
    </row>
    <row r="221" spans="52:71" x14ac:dyDescent="0.25">
      <c r="BS221" s="44"/>
    </row>
    <row r="222" spans="52:71" x14ac:dyDescent="0.25">
      <c r="BS222" s="44"/>
    </row>
  </sheetData>
  <sheetProtection selectLockedCells="1" selectUnlockedCells="1"/>
  <mergeCells count="13">
    <mergeCell ref="CI6:CJ6"/>
    <mergeCell ref="CX1:CY1"/>
    <mergeCell ref="DA1:DB1"/>
    <mergeCell ref="D1:M1"/>
    <mergeCell ref="O1:X1"/>
    <mergeCell ref="Z1:AI1"/>
    <mergeCell ref="AK1:AT1"/>
    <mergeCell ref="CI1:CO1"/>
    <mergeCell ref="BZ1:CG1"/>
    <mergeCell ref="CQ1:CV1"/>
    <mergeCell ref="AV1:BD1"/>
    <mergeCell ref="BF1:BN1"/>
    <mergeCell ref="BP1:BX1"/>
  </mergeCells>
  <phoneticPr fontId="19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CK3:CO4 CR3:CV4 AC18:AI21 AC23:AI26 AC28:AI31 AC33:AI36 AC38:AI41 AC43:AI46 AC48:AI51 AC53:AI56 AC58:AI61 AC63:AI66 AC68:AI71 AC73:AI76 AY3:BD14 BI3:BN13 BS16:BX27 BS29:BX40 AY16:BD27 AY29:BD40 BS3:BX14 CC3:CG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09"/>
  <sheetViews>
    <sheetView showGridLines="0" topLeftCell="A10" workbookViewId="0">
      <selection activeCell="E16" sqref="E16"/>
    </sheetView>
  </sheetViews>
  <sheetFormatPr defaultRowHeight="15" x14ac:dyDescent="0.25"/>
  <cols>
    <col min="1" max="1" width="12" style="59" bestFit="1" customWidth="1"/>
    <col min="2" max="2" width="9.140625" style="44"/>
    <col min="3" max="3" width="57" style="44" bestFit="1" customWidth="1"/>
    <col min="4" max="4" width="12" style="44" bestFit="1" customWidth="1"/>
    <col min="5" max="5" width="15.28515625" style="44" bestFit="1" customWidth="1"/>
    <col min="6" max="12" width="6.5703125" style="45" bestFit="1" customWidth="1"/>
    <col min="13" max="13" width="9.140625" style="45"/>
    <col min="14" max="14" width="57.85546875" style="44" bestFit="1" customWidth="1"/>
    <col min="15" max="15" width="12" style="44" bestFit="1" customWidth="1"/>
    <col min="16" max="16" width="15.28515625" style="44" bestFit="1" customWidth="1"/>
    <col min="17" max="23" width="6.5703125" style="45" bestFit="1" customWidth="1"/>
    <col min="24" max="24" width="9.140625" style="44"/>
    <col min="25" max="25" width="56.28515625" style="44" bestFit="1" customWidth="1"/>
    <col min="26" max="27" width="12" style="44" bestFit="1" customWidth="1"/>
    <col min="28" max="34" width="6.5703125" style="45" bestFit="1" customWidth="1"/>
    <col min="35" max="35" width="9.140625" style="44"/>
    <col min="36" max="36" width="67.5703125" style="44" bestFit="1" customWidth="1"/>
    <col min="37" max="38" width="12" style="44" bestFit="1" customWidth="1"/>
    <col min="39" max="45" width="6.5703125" style="45" bestFit="1" customWidth="1"/>
    <col min="46" max="46" width="9.140625" style="44"/>
    <col min="47" max="47" width="48.5703125" style="44" bestFit="1" customWidth="1"/>
    <col min="48" max="48" width="12" style="44" bestFit="1" customWidth="1"/>
    <col min="49" max="49" width="15.28515625" style="44" bestFit="1" customWidth="1"/>
    <col min="50" max="50" width="8.7109375" style="45" bestFit="1" customWidth="1"/>
    <col min="51" max="51" width="9.140625" style="44"/>
    <col min="52" max="52" width="51.42578125" style="44" bestFit="1" customWidth="1"/>
    <col min="53" max="53" width="12" style="44" bestFit="1" customWidth="1"/>
    <col min="54" max="54" width="15.28515625" style="44" bestFit="1" customWidth="1"/>
    <col min="55" max="55" width="8.7109375" style="45" bestFit="1" customWidth="1"/>
    <col min="56" max="56" width="9.140625" style="44"/>
    <col min="57" max="57" width="54.5703125" style="44" bestFit="1" customWidth="1"/>
    <col min="58" max="58" width="12" style="44" bestFit="1" customWidth="1"/>
    <col min="59" max="59" width="15.28515625" style="44" bestFit="1" customWidth="1"/>
    <col min="60" max="60" width="8.7109375" style="45" bestFit="1" customWidth="1"/>
    <col min="61" max="61" width="9.140625" style="44"/>
    <col min="62" max="62" width="63.140625" style="44" bestFit="1" customWidth="1"/>
    <col min="63" max="63" width="9.140625" style="44"/>
    <col min="64" max="64" width="12" style="44" bestFit="1" customWidth="1"/>
    <col min="65" max="69" width="5.7109375" style="45" bestFit="1" customWidth="1"/>
    <col min="70" max="71" width="9.140625" style="45"/>
  </cols>
  <sheetData>
    <row r="1" spans="1:71" x14ac:dyDescent="0.25">
      <c r="A1" s="43" t="s">
        <v>0</v>
      </c>
      <c r="C1" s="160" t="s">
        <v>1</v>
      </c>
      <c r="D1" s="160"/>
      <c r="E1" s="160"/>
      <c r="F1" s="160"/>
      <c r="G1" s="160"/>
      <c r="H1" s="160"/>
      <c r="I1" s="160"/>
      <c r="J1" s="160"/>
      <c r="K1" s="160"/>
      <c r="L1" s="160"/>
      <c r="N1" s="158" t="s">
        <v>2</v>
      </c>
      <c r="O1" s="158"/>
      <c r="P1" s="158"/>
      <c r="Q1" s="158"/>
      <c r="R1" s="158"/>
      <c r="S1" s="158"/>
      <c r="T1" s="158"/>
      <c r="U1" s="158"/>
      <c r="V1" s="158"/>
      <c r="W1" s="158"/>
      <c r="Y1" s="159" t="s">
        <v>3</v>
      </c>
      <c r="Z1" s="159"/>
      <c r="AA1" s="159"/>
      <c r="AB1" s="159"/>
      <c r="AC1" s="159"/>
      <c r="AD1" s="159"/>
      <c r="AE1" s="159"/>
      <c r="AF1" s="159"/>
      <c r="AG1" s="159"/>
      <c r="AH1" s="159"/>
      <c r="AJ1" s="161" t="s">
        <v>4</v>
      </c>
      <c r="AK1" s="161"/>
      <c r="AL1" s="161"/>
      <c r="AM1" s="161"/>
      <c r="AN1" s="161"/>
      <c r="AO1" s="161"/>
      <c r="AP1" s="161"/>
      <c r="AQ1" s="161"/>
      <c r="AR1" s="161"/>
      <c r="AS1" s="161"/>
      <c r="AU1" s="157" t="s">
        <v>5</v>
      </c>
      <c r="AV1" s="157"/>
      <c r="AW1" s="157"/>
      <c r="AX1" s="157"/>
      <c r="AZ1" s="162" t="s">
        <v>6</v>
      </c>
      <c r="BA1" s="162"/>
      <c r="BB1" s="162"/>
      <c r="BC1" s="162"/>
      <c r="BE1" s="157" t="s">
        <v>7</v>
      </c>
      <c r="BF1" s="157"/>
      <c r="BG1" s="157"/>
      <c r="BH1" s="157"/>
      <c r="BJ1" s="158" t="s">
        <v>8</v>
      </c>
      <c r="BK1" s="158"/>
      <c r="BL1" s="158"/>
      <c r="BM1" s="158"/>
      <c r="BN1" s="158"/>
      <c r="BO1" s="158"/>
      <c r="BP1" s="158"/>
      <c r="BQ1" s="158"/>
      <c r="BR1" s="158"/>
      <c r="BS1" s="158"/>
    </row>
    <row r="2" spans="1:71" x14ac:dyDescent="0.25">
      <c r="A2" s="46" t="s">
        <v>10</v>
      </c>
      <c r="B2" s="47"/>
      <c r="C2" s="48" t="s">
        <v>11</v>
      </c>
      <c r="D2" s="43"/>
      <c r="E2" s="43" t="s">
        <v>12</v>
      </c>
      <c r="F2" s="49" t="s">
        <v>13</v>
      </c>
      <c r="G2" s="49" t="s">
        <v>14</v>
      </c>
      <c r="H2" s="49" t="s">
        <v>15</v>
      </c>
      <c r="I2" s="49" t="s">
        <v>16</v>
      </c>
      <c r="J2" s="49" t="s">
        <v>17</v>
      </c>
      <c r="K2" s="49" t="s">
        <v>18</v>
      </c>
      <c r="L2" s="49" t="s">
        <v>19</v>
      </c>
      <c r="M2" s="47"/>
      <c r="N2" s="48" t="s">
        <v>11</v>
      </c>
      <c r="O2" s="43"/>
      <c r="P2" s="43" t="s">
        <v>12</v>
      </c>
      <c r="Q2" s="49" t="s">
        <v>13</v>
      </c>
      <c r="R2" s="49" t="s">
        <v>14</v>
      </c>
      <c r="S2" s="49" t="s">
        <v>15</v>
      </c>
      <c r="T2" s="49" t="s">
        <v>16</v>
      </c>
      <c r="U2" s="49" t="s">
        <v>17</v>
      </c>
      <c r="V2" s="49" t="s">
        <v>18</v>
      </c>
      <c r="W2" s="49" t="s">
        <v>19</v>
      </c>
      <c r="X2" s="47"/>
      <c r="Y2" s="48" t="s">
        <v>11</v>
      </c>
      <c r="Z2" s="43"/>
      <c r="AA2" s="43" t="s">
        <v>12</v>
      </c>
      <c r="AB2" s="49" t="s">
        <v>13</v>
      </c>
      <c r="AC2" s="49" t="s">
        <v>14</v>
      </c>
      <c r="AD2" s="49" t="s">
        <v>15</v>
      </c>
      <c r="AE2" s="49" t="s">
        <v>16</v>
      </c>
      <c r="AF2" s="49" t="s">
        <v>17</v>
      </c>
      <c r="AG2" s="49" t="s">
        <v>18</v>
      </c>
      <c r="AH2" s="49" t="s">
        <v>19</v>
      </c>
      <c r="AI2" s="47"/>
      <c r="AJ2" s="48" t="s">
        <v>11</v>
      </c>
      <c r="AK2" s="43"/>
      <c r="AL2" s="43" t="s">
        <v>12</v>
      </c>
      <c r="AM2" s="49" t="s">
        <v>13</v>
      </c>
      <c r="AN2" s="49" t="s">
        <v>14</v>
      </c>
      <c r="AO2" s="49" t="s">
        <v>15</v>
      </c>
      <c r="AP2" s="49" t="s">
        <v>16</v>
      </c>
      <c r="AQ2" s="49" t="s">
        <v>17</v>
      </c>
      <c r="AR2" s="49" t="s">
        <v>18</v>
      </c>
      <c r="AS2" s="49" t="s">
        <v>19</v>
      </c>
      <c r="AT2" s="47"/>
      <c r="AU2" s="48" t="s">
        <v>11</v>
      </c>
      <c r="AV2" s="43"/>
      <c r="AW2" s="43" t="s">
        <v>12</v>
      </c>
      <c r="AX2" s="49" t="s">
        <v>20</v>
      </c>
      <c r="AY2" s="47"/>
      <c r="AZ2" s="48" t="s">
        <v>11</v>
      </c>
      <c r="BA2" s="43"/>
      <c r="BB2" s="43" t="s">
        <v>12</v>
      </c>
      <c r="BC2" s="49" t="s">
        <v>20</v>
      </c>
      <c r="BD2" s="47"/>
      <c r="BE2" s="48" t="s">
        <v>11</v>
      </c>
      <c r="BF2" s="43"/>
      <c r="BG2" s="43" t="s">
        <v>12</v>
      </c>
      <c r="BH2" s="49" t="s">
        <v>20</v>
      </c>
      <c r="BI2" s="47"/>
      <c r="BJ2" s="48" t="s">
        <v>11</v>
      </c>
      <c r="BK2" s="43"/>
      <c r="BL2" s="43" t="s">
        <v>12</v>
      </c>
      <c r="BM2" s="49" t="s">
        <v>13</v>
      </c>
      <c r="BN2" s="49" t="s">
        <v>14</v>
      </c>
      <c r="BO2" s="49" t="s">
        <v>15</v>
      </c>
      <c r="BP2" s="49" t="s">
        <v>16</v>
      </c>
      <c r="BQ2" s="49" t="s">
        <v>17</v>
      </c>
      <c r="BR2" s="49"/>
      <c r="BS2" s="49"/>
    </row>
    <row r="3" spans="1:71" x14ac:dyDescent="0.25">
      <c r="A3" s="46" t="s">
        <v>21</v>
      </c>
      <c r="C3" s="46" t="str">
        <f>$C$1&amp;D3&amp;E3</f>
        <v>EXPORTA FÁCIL EXPRESSO - 45110BRONZE0 a 500</v>
      </c>
      <c r="D3" s="50" t="s">
        <v>10</v>
      </c>
      <c r="E3" s="50" t="s">
        <v>22</v>
      </c>
      <c r="F3" s="51">
        <f>F39</f>
        <v>179.2</v>
      </c>
      <c r="G3" s="51">
        <f t="shared" ref="G3:L3" si="0">G39</f>
        <v>185.8</v>
      </c>
      <c r="H3" s="51">
        <f t="shared" si="0"/>
        <v>215.7</v>
      </c>
      <c r="I3" s="51">
        <f t="shared" si="0"/>
        <v>249.25</v>
      </c>
      <c r="J3" s="51">
        <f t="shared" si="0"/>
        <v>321.64999999999998</v>
      </c>
      <c r="K3" s="51">
        <f t="shared" si="0"/>
        <v>353.9</v>
      </c>
      <c r="L3" s="51">
        <f t="shared" si="0"/>
        <v>428.15</v>
      </c>
      <c r="M3" s="44"/>
      <c r="N3" s="46" t="str">
        <f>'[1]EXP FÁCIL STANDARD'!$A$1&amp;O3&amp;P3</f>
        <v>EXPORTA FÁCIL STANDARD - 45128BRONZE0 a 500</v>
      </c>
      <c r="O3" s="50" t="s">
        <v>10</v>
      </c>
      <c r="P3" s="50" t="s">
        <v>22</v>
      </c>
      <c r="Q3" s="51">
        <f>Q39</f>
        <v>143.4</v>
      </c>
      <c r="R3" s="51">
        <f t="shared" ref="R3:W3" si="1">R39</f>
        <v>170.85</v>
      </c>
      <c r="S3" s="51">
        <f t="shared" si="1"/>
        <v>189.85</v>
      </c>
      <c r="T3" s="51">
        <f t="shared" si="1"/>
        <v>199.4</v>
      </c>
      <c r="U3" s="51">
        <f t="shared" si="1"/>
        <v>257.3</v>
      </c>
      <c r="V3" s="51">
        <f t="shared" si="1"/>
        <v>283.14999999999998</v>
      </c>
      <c r="W3" s="51">
        <f t="shared" si="1"/>
        <v>342.55</v>
      </c>
      <c r="Y3" s="46" t="str">
        <f>$Y$1&amp;Z3&amp;AA3</f>
        <v>EXPORTA FÁCIL ECONÔMICO - 45209BRONZE0 a 500</v>
      </c>
      <c r="Z3" s="50" t="s">
        <v>10</v>
      </c>
      <c r="AA3" s="50" t="s">
        <v>22</v>
      </c>
      <c r="AB3" s="51">
        <f>AB18</f>
        <v>114.8</v>
      </c>
      <c r="AC3" s="51">
        <f t="shared" ref="AC3:AH3" si="2">AC18</f>
        <v>140.25</v>
      </c>
      <c r="AD3" s="51">
        <f t="shared" si="2"/>
        <v>151.85</v>
      </c>
      <c r="AE3" s="51">
        <f t="shared" si="2"/>
        <v>159.5</v>
      </c>
      <c r="AF3" s="51">
        <f t="shared" si="2"/>
        <v>167.75</v>
      </c>
      <c r="AG3" s="51">
        <f t="shared" si="2"/>
        <v>205.95</v>
      </c>
      <c r="AH3" s="51">
        <f t="shared" si="2"/>
        <v>274.05</v>
      </c>
      <c r="AJ3" s="46" t="str">
        <f>$AJ$1&amp;AK3&amp;AL3</f>
        <v>DOCUMENTO INTERNACIONAL EXPRESSO - 45012BRONZE0 a 250</v>
      </c>
      <c r="AK3" s="50" t="s">
        <v>10</v>
      </c>
      <c r="AL3" s="50" t="s">
        <v>23</v>
      </c>
      <c r="AM3" s="51">
        <v>158.5</v>
      </c>
      <c r="AN3" s="51">
        <v>177.15</v>
      </c>
      <c r="AO3" s="51">
        <v>202.1</v>
      </c>
      <c r="AP3" s="51">
        <v>213.15</v>
      </c>
      <c r="AQ3" s="51">
        <v>224.55</v>
      </c>
      <c r="AR3" s="51">
        <v>269.95</v>
      </c>
      <c r="AS3" s="51">
        <v>340.6</v>
      </c>
      <c r="AU3" s="46" t="str">
        <f>$AU$1&amp;AV3&amp;AW3</f>
        <v>PACKET EXPRESS - 33170BRONZE0 a 300</v>
      </c>
      <c r="AV3" s="50" t="s">
        <v>10</v>
      </c>
      <c r="AW3" s="50" t="s">
        <v>24</v>
      </c>
      <c r="AX3" s="51">
        <v>40.29</v>
      </c>
      <c r="AZ3" s="46" t="str">
        <f>$AZ$1&amp;BA3&amp;BB3</f>
        <v>PACKET STANDARD  - 33162BRONZE0 a 500</v>
      </c>
      <c r="BA3" s="50" t="s">
        <v>10</v>
      </c>
      <c r="BB3" s="50" t="s">
        <v>22</v>
      </c>
      <c r="BC3" s="51">
        <v>31.65</v>
      </c>
      <c r="BE3" s="46" t="str">
        <f>$BE$1&amp;BF3&amp;BG3</f>
        <v>PACKET NOVAS FAIXAS - 33227BRONZE0 a 200</v>
      </c>
      <c r="BF3" s="50" t="s">
        <v>10</v>
      </c>
      <c r="BG3" s="50" t="s">
        <v>25</v>
      </c>
      <c r="BH3" s="51">
        <v>20.190000000000001</v>
      </c>
      <c r="BJ3" s="46" t="str">
        <f>CONCATENATE($BJ$1,BL3)</f>
        <v>DOCUMENTO INTERNACIONAL STANDARD - 45039/450710 a 20</v>
      </c>
      <c r="BK3" s="50"/>
      <c r="BL3" s="69" t="s">
        <v>26</v>
      </c>
      <c r="BM3" s="64" t="s">
        <v>3101</v>
      </c>
      <c r="BN3" s="64" t="s">
        <v>4317</v>
      </c>
      <c r="BO3" s="64" t="s">
        <v>4318</v>
      </c>
      <c r="BP3" s="64" t="s">
        <v>4319</v>
      </c>
      <c r="BQ3" s="64" t="s">
        <v>4320</v>
      </c>
      <c r="BR3" s="55"/>
      <c r="BS3" s="55"/>
    </row>
    <row r="4" spans="1:71" x14ac:dyDescent="0.25">
      <c r="A4" s="46" t="s">
        <v>27</v>
      </c>
      <c r="C4" s="46" t="str">
        <f t="shared" ref="C4:C67" si="3">$C$1&amp;D4&amp;E4</f>
        <v>EXPORTA FÁCIL EXPRESSO - 45110BRONZE501 a 1000</v>
      </c>
      <c r="D4" s="50" t="s">
        <v>10</v>
      </c>
      <c r="E4" s="50" t="s">
        <v>28</v>
      </c>
      <c r="F4" s="51">
        <f t="shared" ref="F4:L13" si="4">F40</f>
        <v>190.15</v>
      </c>
      <c r="G4" s="51">
        <f t="shared" si="4"/>
        <v>197.1</v>
      </c>
      <c r="H4" s="51">
        <f t="shared" si="4"/>
        <v>228.85</v>
      </c>
      <c r="I4" s="51">
        <f t="shared" si="4"/>
        <v>264.45</v>
      </c>
      <c r="J4" s="51">
        <f t="shared" si="4"/>
        <v>341.2</v>
      </c>
      <c r="K4" s="51">
        <f t="shared" si="4"/>
        <v>375.4</v>
      </c>
      <c r="L4" s="51">
        <f t="shared" si="4"/>
        <v>454.3</v>
      </c>
      <c r="M4" s="44"/>
      <c r="N4" s="46" t="str">
        <f>'[1]EXP FÁCIL STANDARD'!$A$1&amp;O4&amp;P4</f>
        <v>EXPORTA FÁCIL STANDARD - 45128BRONZE501 a 1000</v>
      </c>
      <c r="O4" s="50" t="s">
        <v>10</v>
      </c>
      <c r="P4" s="50" t="s">
        <v>28</v>
      </c>
      <c r="Q4" s="51">
        <f t="shared" ref="Q4:W13" si="5">Q40</f>
        <v>152.15</v>
      </c>
      <c r="R4" s="51">
        <f t="shared" si="5"/>
        <v>181.35</v>
      </c>
      <c r="S4" s="51">
        <f t="shared" si="5"/>
        <v>201.35</v>
      </c>
      <c r="T4" s="51">
        <f t="shared" si="5"/>
        <v>211.55</v>
      </c>
      <c r="U4" s="51">
        <f t="shared" si="5"/>
        <v>273</v>
      </c>
      <c r="V4" s="51">
        <f t="shared" si="5"/>
        <v>300.35000000000002</v>
      </c>
      <c r="W4" s="51">
        <f t="shared" si="5"/>
        <v>363.5</v>
      </c>
      <c r="Y4" s="46" t="str">
        <f t="shared" ref="Y4:Y67" si="6">$Y$1&amp;Z4&amp;AA4</f>
        <v>EXPORTA FÁCIL ECONÔMICO - 45209BRONZE501 a 1000</v>
      </c>
      <c r="Z4" s="50" t="s">
        <v>10</v>
      </c>
      <c r="AA4" s="50" t="s">
        <v>28</v>
      </c>
      <c r="AB4" s="51">
        <f t="shared" ref="AB4:AH6" si="7">AB19</f>
        <v>121.75</v>
      </c>
      <c r="AC4" s="51">
        <f t="shared" si="7"/>
        <v>148.19999999999999</v>
      </c>
      <c r="AD4" s="51">
        <f t="shared" si="7"/>
        <v>161.15</v>
      </c>
      <c r="AE4" s="51">
        <f t="shared" si="7"/>
        <v>169.25</v>
      </c>
      <c r="AF4" s="51">
        <f t="shared" si="7"/>
        <v>178</v>
      </c>
      <c r="AG4" s="51">
        <f t="shared" si="7"/>
        <v>218.45</v>
      </c>
      <c r="AH4" s="51">
        <f t="shared" si="7"/>
        <v>290.75</v>
      </c>
      <c r="AJ4" s="46" t="str">
        <f t="shared" ref="AJ4:AJ67" si="8">$AJ$1&amp;AK4&amp;AL4</f>
        <v>DOCUMENTO INTERNACIONAL EXPRESSO - 45012BRONZE251 a 500</v>
      </c>
      <c r="AK4" s="50" t="s">
        <v>10</v>
      </c>
      <c r="AL4" s="50" t="s">
        <v>29</v>
      </c>
      <c r="AM4" s="51">
        <v>163.55000000000001</v>
      </c>
      <c r="AN4" s="51">
        <v>182.55</v>
      </c>
      <c r="AO4" s="51">
        <v>215.3</v>
      </c>
      <c r="AP4" s="51">
        <v>226.35</v>
      </c>
      <c r="AQ4" s="51">
        <v>260.3</v>
      </c>
      <c r="AR4" s="51">
        <v>305.75</v>
      </c>
      <c r="AS4" s="51">
        <v>391.9</v>
      </c>
      <c r="AU4" s="46" t="str">
        <f t="shared" ref="AU4:AU67" si="9">$AU$1&amp;AV4&amp;AW4</f>
        <v>PACKET EXPRESS - 33170BRONZE301 a 500</v>
      </c>
      <c r="AV4" s="50" t="s">
        <v>10</v>
      </c>
      <c r="AW4" s="50" t="s">
        <v>30</v>
      </c>
      <c r="AX4" s="51">
        <v>42.06</v>
      </c>
      <c r="AZ4" s="46" t="str">
        <f t="shared" ref="AZ4:AZ67" si="10">$AZ$1&amp;BA4&amp;BB4</f>
        <v>PACKET STANDARD  - 33162BRONZE501 a 1000</v>
      </c>
      <c r="BA4" s="50" t="s">
        <v>10</v>
      </c>
      <c r="BB4" s="50" t="s">
        <v>28</v>
      </c>
      <c r="BC4" s="51">
        <v>35.53</v>
      </c>
      <c r="BE4" s="46" t="str">
        <f t="shared" ref="BE4:BE67" si="11">$BE$1&amp;BF4&amp;BG4</f>
        <v>PACKET NOVAS FAIXAS - 33227BRONZE201 a 500</v>
      </c>
      <c r="BF4" s="50" t="s">
        <v>10</v>
      </c>
      <c r="BG4" s="50" t="s">
        <v>31</v>
      </c>
      <c r="BH4" s="51">
        <v>29.92</v>
      </c>
      <c r="BJ4" s="46" t="str">
        <f t="shared" ref="BJ4:BJ10" si="12">CONCATENATE($BJ$1,BL4)</f>
        <v>DOCUMENTO INTERNACIONAL STANDARD - 45039/4507121 a 50</v>
      </c>
      <c r="BK4" s="50"/>
      <c r="BL4" s="69" t="s">
        <v>32</v>
      </c>
      <c r="BM4" s="64" t="s">
        <v>4321</v>
      </c>
      <c r="BN4" s="64" t="s">
        <v>4322</v>
      </c>
      <c r="BO4" s="64" t="s">
        <v>4323</v>
      </c>
      <c r="BP4" s="64" t="s">
        <v>4324</v>
      </c>
      <c r="BQ4" s="64" t="s">
        <v>4325</v>
      </c>
      <c r="BR4" s="55"/>
      <c r="BS4" s="55"/>
    </row>
    <row r="5" spans="1:71" x14ac:dyDescent="0.25">
      <c r="A5" s="46" t="s">
        <v>33</v>
      </c>
      <c r="C5" s="46" t="str">
        <f t="shared" si="3"/>
        <v>EXPORTA FÁCIL EXPRESSO - 45110BRONZE1001 a 1.500</v>
      </c>
      <c r="D5" s="50" t="s">
        <v>10</v>
      </c>
      <c r="E5" s="50" t="s">
        <v>34</v>
      </c>
      <c r="F5" s="51">
        <f t="shared" si="4"/>
        <v>201.1</v>
      </c>
      <c r="G5" s="51">
        <f t="shared" si="4"/>
        <v>208.4</v>
      </c>
      <c r="H5" s="51">
        <f t="shared" si="4"/>
        <v>242.05</v>
      </c>
      <c r="I5" s="51">
        <f t="shared" si="4"/>
        <v>279.55</v>
      </c>
      <c r="J5" s="51">
        <f t="shared" si="4"/>
        <v>360.75</v>
      </c>
      <c r="K5" s="51">
        <f t="shared" si="4"/>
        <v>396.95</v>
      </c>
      <c r="L5" s="51">
        <f t="shared" si="4"/>
        <v>480.3</v>
      </c>
      <c r="M5" s="44"/>
      <c r="N5" s="46" t="str">
        <f>'[1]EXP FÁCIL STANDARD'!$A$1&amp;O5&amp;P5</f>
        <v>EXPORTA FÁCIL STANDARD - 45128BRONZE1001 a 1.500</v>
      </c>
      <c r="O5" s="50" t="s">
        <v>10</v>
      </c>
      <c r="P5" s="50" t="s">
        <v>34</v>
      </c>
      <c r="Q5" s="51">
        <f t="shared" si="5"/>
        <v>160.9</v>
      </c>
      <c r="R5" s="51">
        <f t="shared" si="5"/>
        <v>191.75</v>
      </c>
      <c r="S5" s="51">
        <f t="shared" si="5"/>
        <v>212.95</v>
      </c>
      <c r="T5" s="51">
        <f t="shared" si="5"/>
        <v>223.65</v>
      </c>
      <c r="U5" s="51">
        <f t="shared" si="5"/>
        <v>288.7</v>
      </c>
      <c r="V5" s="51">
        <f t="shared" si="5"/>
        <v>317.64999999999998</v>
      </c>
      <c r="W5" s="51">
        <f t="shared" si="5"/>
        <v>384.25</v>
      </c>
      <c r="Y5" s="46" t="str">
        <f t="shared" si="6"/>
        <v>EXPORTA FÁCIL ECONÔMICO - 45209BRONZE1001 a 1.500</v>
      </c>
      <c r="Z5" s="50" t="s">
        <v>10</v>
      </c>
      <c r="AA5" s="50" t="s">
        <v>34</v>
      </c>
      <c r="AB5" s="51">
        <f t="shared" si="7"/>
        <v>128.80000000000001</v>
      </c>
      <c r="AC5" s="51">
        <f t="shared" si="7"/>
        <v>156.19999999999999</v>
      </c>
      <c r="AD5" s="51">
        <f t="shared" si="7"/>
        <v>170.35</v>
      </c>
      <c r="AE5" s="51">
        <f t="shared" si="7"/>
        <v>178.95</v>
      </c>
      <c r="AF5" s="51">
        <f t="shared" si="7"/>
        <v>188.25</v>
      </c>
      <c r="AG5" s="51">
        <f t="shared" si="7"/>
        <v>231</v>
      </c>
      <c r="AH5" s="51">
        <f t="shared" si="7"/>
        <v>307.45</v>
      </c>
      <c r="AJ5" s="46" t="str">
        <f t="shared" si="8"/>
        <v>DOCUMENTO INTERNACIONAL EXPRESSO - 45012BRONZE501 a 1.000</v>
      </c>
      <c r="AK5" s="50" t="s">
        <v>10</v>
      </c>
      <c r="AL5" s="50" t="s">
        <v>35</v>
      </c>
      <c r="AM5" s="51">
        <v>173.8</v>
      </c>
      <c r="AN5" s="51">
        <v>193.65</v>
      </c>
      <c r="AO5" s="51">
        <v>241.5</v>
      </c>
      <c r="AP5" s="51">
        <v>252.55</v>
      </c>
      <c r="AQ5" s="51">
        <v>331.75</v>
      </c>
      <c r="AR5" s="51">
        <v>377.2</v>
      </c>
      <c r="AS5" s="51">
        <v>494.2</v>
      </c>
      <c r="AU5" s="46" t="str">
        <f t="shared" si="9"/>
        <v>PACKET EXPRESS - 33170BRONZE501 a 1000</v>
      </c>
      <c r="AV5" s="50" t="s">
        <v>10</v>
      </c>
      <c r="AW5" s="50" t="s">
        <v>28</v>
      </c>
      <c r="AX5" s="51">
        <v>46.48</v>
      </c>
      <c r="AZ5" s="46" t="str">
        <f t="shared" si="10"/>
        <v>PACKET STANDARD  - 33162BRONZE1001 a 1.500</v>
      </c>
      <c r="BA5" s="50" t="s">
        <v>10</v>
      </c>
      <c r="BB5" s="50" t="s">
        <v>34</v>
      </c>
      <c r="BC5" s="51">
        <v>39.4</v>
      </c>
      <c r="BE5" s="46" t="str">
        <f t="shared" si="11"/>
        <v>PACKET NOVAS FAIXAS - 33227BRONZE501 a 1000</v>
      </c>
      <c r="BF5" s="50" t="s">
        <v>10</v>
      </c>
      <c r="BG5" s="50" t="s">
        <v>28</v>
      </c>
      <c r="BH5" s="51">
        <v>33.58</v>
      </c>
      <c r="BJ5" s="46" t="str">
        <f t="shared" si="12"/>
        <v>DOCUMENTO INTERNACIONAL STANDARD - 45039/4507150 a 100</v>
      </c>
      <c r="BK5" s="50"/>
      <c r="BL5" s="69" t="s">
        <v>36</v>
      </c>
      <c r="BM5" s="64" t="s">
        <v>4326</v>
      </c>
      <c r="BN5" s="64" t="s">
        <v>4327</v>
      </c>
      <c r="BO5" s="64" t="s">
        <v>4328</v>
      </c>
      <c r="BP5" s="64" t="s">
        <v>4067</v>
      </c>
      <c r="BQ5" s="64" t="s">
        <v>4329</v>
      </c>
      <c r="BR5" s="55"/>
      <c r="BS5" s="55"/>
    </row>
    <row r="6" spans="1:71" x14ac:dyDescent="0.25">
      <c r="A6" s="46" t="s">
        <v>37</v>
      </c>
      <c r="C6" s="46" t="str">
        <f t="shared" si="3"/>
        <v>EXPORTA FÁCIL EXPRESSO - 45110BRONZE1.501 a 2.000</v>
      </c>
      <c r="D6" s="50" t="s">
        <v>10</v>
      </c>
      <c r="E6" s="50" t="s">
        <v>38</v>
      </c>
      <c r="F6" s="51">
        <f t="shared" si="4"/>
        <v>212.1</v>
      </c>
      <c r="G6" s="51">
        <f t="shared" si="4"/>
        <v>219.8</v>
      </c>
      <c r="H6" s="51">
        <f t="shared" si="4"/>
        <v>255.25</v>
      </c>
      <c r="I6" s="51">
        <f t="shared" si="4"/>
        <v>294.95</v>
      </c>
      <c r="J6" s="51">
        <f t="shared" si="4"/>
        <v>380.7</v>
      </c>
      <c r="K6" s="51">
        <f t="shared" si="4"/>
        <v>418.75</v>
      </c>
      <c r="L6" s="51">
        <f t="shared" si="4"/>
        <v>506.65</v>
      </c>
      <c r="M6" s="44"/>
      <c r="N6" s="46" t="str">
        <f>'[1]EXP FÁCIL STANDARD'!$A$1&amp;O6&amp;P6</f>
        <v>EXPORTA FÁCIL STANDARD - 45128BRONZE1.501 a 2.000</v>
      </c>
      <c r="O6" s="50" t="s">
        <v>10</v>
      </c>
      <c r="P6" s="50" t="s">
        <v>38</v>
      </c>
      <c r="Q6" s="51">
        <f t="shared" si="5"/>
        <v>169.7</v>
      </c>
      <c r="R6" s="51">
        <f t="shared" si="5"/>
        <v>202.2</v>
      </c>
      <c r="S6" s="51">
        <f t="shared" si="5"/>
        <v>224.7</v>
      </c>
      <c r="T6" s="51">
        <f t="shared" si="5"/>
        <v>235.95</v>
      </c>
      <c r="U6" s="51">
        <f t="shared" si="5"/>
        <v>304.55</v>
      </c>
      <c r="V6" s="51">
        <f t="shared" si="5"/>
        <v>335.05</v>
      </c>
      <c r="W6" s="51">
        <f t="shared" si="5"/>
        <v>405.4</v>
      </c>
      <c r="Y6" s="46" t="str">
        <f t="shared" si="6"/>
        <v>EXPORTA FÁCIL ECONÔMICO - 45209BRONZE1.501 a 2.000</v>
      </c>
      <c r="Z6" s="50" t="s">
        <v>10</v>
      </c>
      <c r="AA6" s="50" t="s">
        <v>38</v>
      </c>
      <c r="AB6" s="51">
        <f t="shared" si="7"/>
        <v>151</v>
      </c>
      <c r="AC6" s="51">
        <f t="shared" si="7"/>
        <v>185.3</v>
      </c>
      <c r="AD6" s="51">
        <f t="shared" si="7"/>
        <v>194.8</v>
      </c>
      <c r="AE6" s="51">
        <f t="shared" si="7"/>
        <v>198.3</v>
      </c>
      <c r="AF6" s="51">
        <f t="shared" si="7"/>
        <v>218.55</v>
      </c>
      <c r="AG6" s="51">
        <f t="shared" si="7"/>
        <v>272.25</v>
      </c>
      <c r="AH6" s="51">
        <f t="shared" si="7"/>
        <v>324.3</v>
      </c>
      <c r="AJ6" s="46" t="str">
        <f t="shared" si="8"/>
        <v>DOCUMENTO INTERNACIONAL EXPRESSO - 45012BRONZE1.001 a 1.500</v>
      </c>
      <c r="AK6" s="50" t="s">
        <v>10</v>
      </c>
      <c r="AL6" s="50" t="s">
        <v>39</v>
      </c>
      <c r="AM6" s="51">
        <v>186.4</v>
      </c>
      <c r="AN6" s="51">
        <v>206.05</v>
      </c>
      <c r="AO6" s="51">
        <v>270.25</v>
      </c>
      <c r="AP6" s="51">
        <v>281.3</v>
      </c>
      <c r="AQ6" s="51">
        <v>406.6</v>
      </c>
      <c r="AR6" s="51">
        <v>452.15</v>
      </c>
      <c r="AS6" s="51">
        <v>600.35</v>
      </c>
      <c r="AU6" s="46" t="str">
        <f t="shared" si="9"/>
        <v>PACKET EXPRESS - 33170BRONZE1001 a 1.500</v>
      </c>
      <c r="AV6" s="50" t="s">
        <v>10</v>
      </c>
      <c r="AW6" s="50" t="s">
        <v>34</v>
      </c>
      <c r="AX6" s="51">
        <v>50.91</v>
      </c>
      <c r="AZ6" s="46" t="str">
        <f t="shared" si="10"/>
        <v>PACKET STANDARD  - 33162BRONZE1.501 a 2.000</v>
      </c>
      <c r="BA6" s="50" t="s">
        <v>10</v>
      </c>
      <c r="BB6" s="50" t="s">
        <v>38</v>
      </c>
      <c r="BC6" s="51">
        <v>43.27</v>
      </c>
      <c r="BE6" s="46" t="str">
        <f t="shared" si="11"/>
        <v>PACKET NOVAS FAIXAS - 33227BRONZE1001 a 1.500</v>
      </c>
      <c r="BF6" s="50" t="s">
        <v>10</v>
      </c>
      <c r="BG6" s="50" t="s">
        <v>34</v>
      </c>
      <c r="BH6" s="51">
        <v>37.25</v>
      </c>
      <c r="BJ6" s="46" t="str">
        <f t="shared" si="12"/>
        <v>DOCUMENTO INTERNACIONAL STANDARD - 45039/45071101 a 250</v>
      </c>
      <c r="BK6" s="50"/>
      <c r="BL6" s="69" t="s">
        <v>40</v>
      </c>
      <c r="BM6" s="64" t="s">
        <v>1862</v>
      </c>
      <c r="BN6" s="64" t="s">
        <v>4330</v>
      </c>
      <c r="BO6" s="64" t="s">
        <v>4331</v>
      </c>
      <c r="BP6" s="64" t="s">
        <v>3877</v>
      </c>
      <c r="BQ6" s="64" t="s">
        <v>2831</v>
      </c>
      <c r="BR6" s="55"/>
      <c r="BS6" s="55"/>
    </row>
    <row r="7" spans="1:71" x14ac:dyDescent="0.25">
      <c r="A7" s="46" t="s">
        <v>41</v>
      </c>
      <c r="C7" s="46" t="str">
        <f t="shared" si="3"/>
        <v>EXPORTA FÁCIL EXPRESSO - 45110BRONZE2.001 a 2.500</v>
      </c>
      <c r="D7" s="50" t="s">
        <v>10</v>
      </c>
      <c r="E7" s="50" t="s">
        <v>42</v>
      </c>
      <c r="F7" s="51">
        <f t="shared" si="4"/>
        <v>223.05</v>
      </c>
      <c r="G7" s="51">
        <f t="shared" si="4"/>
        <v>231.1</v>
      </c>
      <c r="H7" s="51">
        <f t="shared" si="4"/>
        <v>268.45</v>
      </c>
      <c r="I7" s="51">
        <f t="shared" si="4"/>
        <v>310.2</v>
      </c>
      <c r="J7" s="51">
        <f t="shared" si="4"/>
        <v>400.2</v>
      </c>
      <c r="K7" s="51">
        <f t="shared" si="4"/>
        <v>440.3</v>
      </c>
      <c r="L7" s="51">
        <f t="shared" si="4"/>
        <v>532.79999999999995</v>
      </c>
      <c r="M7" s="44"/>
      <c r="N7" s="46" t="str">
        <f>'[1]EXP FÁCIL STANDARD'!$A$1&amp;O7&amp;P7</f>
        <v>EXPORTA FÁCIL STANDARD - 45128BRONZE2.001 a 2.500</v>
      </c>
      <c r="O7" s="50" t="s">
        <v>10</v>
      </c>
      <c r="P7" s="50" t="s">
        <v>42</v>
      </c>
      <c r="Q7" s="51">
        <f t="shared" si="5"/>
        <v>178.45</v>
      </c>
      <c r="R7" s="51">
        <f t="shared" si="5"/>
        <v>212.65</v>
      </c>
      <c r="S7" s="51">
        <f t="shared" si="5"/>
        <v>236.25</v>
      </c>
      <c r="T7" s="51">
        <f t="shared" si="5"/>
        <v>248.1</v>
      </c>
      <c r="U7" s="51">
        <f t="shared" si="5"/>
        <v>320.2</v>
      </c>
      <c r="V7" s="51">
        <f t="shared" si="5"/>
        <v>352.35</v>
      </c>
      <c r="W7" s="51">
        <f t="shared" si="5"/>
        <v>426.25</v>
      </c>
      <c r="Y7" s="46" t="str">
        <f t="shared" si="6"/>
        <v>EXPORTA FÁCIL ECONÔMICO - 45209 Peso (g)</v>
      </c>
      <c r="Z7" s="43"/>
      <c r="AA7" s="43" t="s">
        <v>12</v>
      </c>
      <c r="AB7" s="49" t="s">
        <v>13</v>
      </c>
      <c r="AC7" s="49" t="s">
        <v>14</v>
      </c>
      <c r="AD7" s="49" t="s">
        <v>15</v>
      </c>
      <c r="AE7" s="49" t="s">
        <v>16</v>
      </c>
      <c r="AF7" s="49" t="s">
        <v>17</v>
      </c>
      <c r="AG7" s="49" t="s">
        <v>18</v>
      </c>
      <c r="AH7" s="49" t="s">
        <v>19</v>
      </c>
      <c r="AJ7" s="46" t="str">
        <f t="shared" si="8"/>
        <v>DOCUMENTO INTERNACIONAL EXPRESSO - 45012BRONZE1.501 a 2.000</v>
      </c>
      <c r="AK7" s="50" t="s">
        <v>10</v>
      </c>
      <c r="AL7" s="50" t="s">
        <v>38</v>
      </c>
      <c r="AM7" s="51">
        <v>196.65</v>
      </c>
      <c r="AN7" s="51">
        <v>216.95</v>
      </c>
      <c r="AO7" s="51">
        <v>296.5</v>
      </c>
      <c r="AP7" s="51">
        <v>307.55</v>
      </c>
      <c r="AQ7" s="51">
        <v>478.1</v>
      </c>
      <c r="AR7" s="51">
        <v>523.5</v>
      </c>
      <c r="AS7" s="51">
        <v>702.75</v>
      </c>
      <c r="AU7" s="46" t="str">
        <f t="shared" si="9"/>
        <v>PACKET EXPRESS - 33170BRONZE1.501 a 2.000</v>
      </c>
      <c r="AV7" s="50" t="s">
        <v>10</v>
      </c>
      <c r="AW7" s="50" t="s">
        <v>38</v>
      </c>
      <c r="AX7" s="51">
        <v>55.33</v>
      </c>
      <c r="AZ7" s="46" t="str">
        <f t="shared" si="10"/>
        <v>PACKET STANDARD  - 33162BRONZE2.001 a 2.500</v>
      </c>
      <c r="BA7" s="50" t="s">
        <v>10</v>
      </c>
      <c r="BB7" s="50" t="s">
        <v>42</v>
      </c>
      <c r="BC7" s="51">
        <v>47.14</v>
      </c>
      <c r="BE7" s="46" t="str">
        <f t="shared" si="11"/>
        <v>PACKET NOVAS FAIXAS - 33227BRONZE1.501 a 2.000</v>
      </c>
      <c r="BF7" s="50" t="s">
        <v>10</v>
      </c>
      <c r="BG7" s="50" t="s">
        <v>38</v>
      </c>
      <c r="BH7" s="51">
        <v>40.909999999999997</v>
      </c>
      <c r="BJ7" s="46" t="str">
        <f t="shared" si="12"/>
        <v>DOCUMENTO INTERNACIONAL STANDARD - 45039/45071251 a 500</v>
      </c>
      <c r="BK7" s="50"/>
      <c r="BL7" s="69" t="s">
        <v>29</v>
      </c>
      <c r="BM7" s="64" t="s">
        <v>4332</v>
      </c>
      <c r="BN7" s="64" t="s">
        <v>2503</v>
      </c>
      <c r="BO7" s="64" t="s">
        <v>3934</v>
      </c>
      <c r="BP7" s="64" t="s">
        <v>4333</v>
      </c>
      <c r="BQ7" s="64" t="s">
        <v>4334</v>
      </c>
      <c r="BR7" s="55"/>
      <c r="BS7" s="55"/>
    </row>
    <row r="8" spans="1:71" x14ac:dyDescent="0.25">
      <c r="A8" s="46" t="s">
        <v>43</v>
      </c>
      <c r="C8" s="46" t="str">
        <f t="shared" si="3"/>
        <v>EXPORTA FÁCIL EXPRESSO - 45110BRONZE2.501 a 3.000</v>
      </c>
      <c r="D8" s="50" t="s">
        <v>10</v>
      </c>
      <c r="E8" s="50" t="s">
        <v>44</v>
      </c>
      <c r="F8" s="51">
        <f t="shared" si="4"/>
        <v>233.95</v>
      </c>
      <c r="G8" s="51">
        <f t="shared" si="4"/>
        <v>242.5</v>
      </c>
      <c r="H8" s="51">
        <f t="shared" si="4"/>
        <v>281.55</v>
      </c>
      <c r="I8" s="51">
        <f t="shared" si="4"/>
        <v>325.25</v>
      </c>
      <c r="J8" s="51">
        <f t="shared" si="4"/>
        <v>419.8</v>
      </c>
      <c r="K8" s="51">
        <f t="shared" si="4"/>
        <v>462</v>
      </c>
      <c r="L8" s="51">
        <f t="shared" si="4"/>
        <v>558.95000000000005</v>
      </c>
      <c r="M8" s="44"/>
      <c r="N8" s="46" t="str">
        <f>'[1]EXP FÁCIL STANDARD'!$A$1&amp;O8&amp;P8</f>
        <v>EXPORTA FÁCIL STANDARD - 45128BRONZE2.501 a 3.000</v>
      </c>
      <c r="O8" s="50" t="s">
        <v>10</v>
      </c>
      <c r="P8" s="50" t="s">
        <v>44</v>
      </c>
      <c r="Q8" s="51">
        <f t="shared" si="5"/>
        <v>187.2</v>
      </c>
      <c r="R8" s="51">
        <f t="shared" si="5"/>
        <v>223.15</v>
      </c>
      <c r="S8" s="51">
        <f t="shared" si="5"/>
        <v>247.85</v>
      </c>
      <c r="T8" s="51">
        <f t="shared" si="5"/>
        <v>260.3</v>
      </c>
      <c r="U8" s="51">
        <f t="shared" si="5"/>
        <v>335.9</v>
      </c>
      <c r="V8" s="51">
        <f t="shared" si="5"/>
        <v>369.55</v>
      </c>
      <c r="W8" s="51">
        <f t="shared" si="5"/>
        <v>447.15</v>
      </c>
      <c r="Y8" s="46" t="str">
        <f t="shared" si="6"/>
        <v>EXPORTA FÁCIL ECONÔMICO - 45209PRATA0 a 500</v>
      </c>
      <c r="Z8" s="50" t="s">
        <v>21</v>
      </c>
      <c r="AA8" s="50" t="s">
        <v>22</v>
      </c>
      <c r="AB8" s="51">
        <f>AB18</f>
        <v>114.8</v>
      </c>
      <c r="AC8" s="51">
        <f t="shared" ref="AC8:AH8" si="13">AC18</f>
        <v>140.25</v>
      </c>
      <c r="AD8" s="51">
        <f t="shared" si="13"/>
        <v>151.85</v>
      </c>
      <c r="AE8" s="51">
        <f t="shared" si="13"/>
        <v>159.5</v>
      </c>
      <c r="AF8" s="51">
        <f t="shared" si="13"/>
        <v>167.75</v>
      </c>
      <c r="AG8" s="51">
        <f t="shared" si="13"/>
        <v>205.95</v>
      </c>
      <c r="AH8" s="51">
        <f t="shared" si="13"/>
        <v>274.05</v>
      </c>
      <c r="AJ8" s="46" t="str">
        <f t="shared" si="8"/>
        <v>DOCUMENTO INTERNACIONAL EXPRESSO - 45012 Peso (g)</v>
      </c>
      <c r="AK8" s="43"/>
      <c r="AL8" s="43" t="s">
        <v>12</v>
      </c>
      <c r="AM8" s="49" t="s">
        <v>13</v>
      </c>
      <c r="AN8" s="49" t="s">
        <v>14</v>
      </c>
      <c r="AO8" s="49" t="s">
        <v>15</v>
      </c>
      <c r="AP8" s="49" t="s">
        <v>16</v>
      </c>
      <c r="AQ8" s="49" t="s">
        <v>17</v>
      </c>
      <c r="AR8" s="49" t="s">
        <v>18</v>
      </c>
      <c r="AS8" s="49" t="s">
        <v>19</v>
      </c>
      <c r="AU8" s="46" t="str">
        <f t="shared" si="9"/>
        <v>PACKET EXPRESS - 33170BRONZE2.001 a 2.500</v>
      </c>
      <c r="AV8" s="50" t="s">
        <v>10</v>
      </c>
      <c r="AW8" s="50" t="s">
        <v>42</v>
      </c>
      <c r="AX8" s="51">
        <v>59.76</v>
      </c>
      <c r="AZ8" s="46" t="str">
        <f t="shared" si="10"/>
        <v>PACKET STANDARD  - 33162BRONZE2.501 a 3.000</v>
      </c>
      <c r="BA8" s="50" t="s">
        <v>10</v>
      </c>
      <c r="BB8" s="50" t="s">
        <v>44</v>
      </c>
      <c r="BC8" s="51">
        <v>51.02</v>
      </c>
      <c r="BE8" s="46" t="str">
        <f t="shared" si="11"/>
        <v>PACKET NOVAS FAIXAS - 33227BRONZE2.001 a 2.500</v>
      </c>
      <c r="BF8" s="50" t="s">
        <v>10</v>
      </c>
      <c r="BG8" s="50" t="s">
        <v>42</v>
      </c>
      <c r="BH8" s="51">
        <v>44.57</v>
      </c>
      <c r="BJ8" s="46" t="str">
        <f t="shared" si="12"/>
        <v>DOCUMENTO INTERNACIONAL STANDARD - 45039/45071501 a 1.000</v>
      </c>
      <c r="BK8" s="50"/>
      <c r="BL8" s="69" t="s">
        <v>35</v>
      </c>
      <c r="BM8" s="64" t="s">
        <v>4335</v>
      </c>
      <c r="BN8" s="64" t="s">
        <v>2578</v>
      </c>
      <c r="BO8" s="64" t="s">
        <v>4336</v>
      </c>
      <c r="BP8" s="64" t="s">
        <v>4337</v>
      </c>
      <c r="BQ8" s="64" t="s">
        <v>4338</v>
      </c>
      <c r="BR8" s="55"/>
      <c r="BS8" s="55"/>
    </row>
    <row r="9" spans="1:71" x14ac:dyDescent="0.25">
      <c r="A9" s="46" t="s">
        <v>45</v>
      </c>
      <c r="C9" s="46" t="str">
        <f t="shared" si="3"/>
        <v>EXPORTA FÁCIL EXPRESSO - 45110BRONZE3.001 a 3.500</v>
      </c>
      <c r="D9" s="50" t="s">
        <v>10</v>
      </c>
      <c r="E9" s="50" t="s">
        <v>46</v>
      </c>
      <c r="F9" s="51">
        <f t="shared" si="4"/>
        <v>244.95</v>
      </c>
      <c r="G9" s="51">
        <f t="shared" si="4"/>
        <v>253.9</v>
      </c>
      <c r="H9" s="51">
        <f t="shared" si="4"/>
        <v>294.85000000000002</v>
      </c>
      <c r="I9" s="51">
        <f t="shared" si="4"/>
        <v>340.65</v>
      </c>
      <c r="J9" s="51">
        <f t="shared" si="4"/>
        <v>439.55</v>
      </c>
      <c r="K9" s="51">
        <f t="shared" si="4"/>
        <v>483.75</v>
      </c>
      <c r="L9" s="51">
        <f t="shared" si="4"/>
        <v>585.25</v>
      </c>
      <c r="M9" s="44"/>
      <c r="N9" s="46" t="str">
        <f>'[1]EXP FÁCIL STANDARD'!$A$1&amp;O9&amp;P9</f>
        <v>EXPORTA FÁCIL STANDARD - 45128BRONZE3.001 a 3.500</v>
      </c>
      <c r="O9" s="50" t="s">
        <v>10</v>
      </c>
      <c r="P9" s="50" t="s">
        <v>46</v>
      </c>
      <c r="Q9" s="51">
        <f t="shared" si="5"/>
        <v>196.05</v>
      </c>
      <c r="R9" s="51">
        <f t="shared" si="5"/>
        <v>233.55</v>
      </c>
      <c r="S9" s="51">
        <f t="shared" si="5"/>
        <v>259.39999999999998</v>
      </c>
      <c r="T9" s="51">
        <f t="shared" si="5"/>
        <v>272.55</v>
      </c>
      <c r="U9" s="51">
        <f t="shared" si="5"/>
        <v>351.65</v>
      </c>
      <c r="V9" s="51">
        <f t="shared" si="5"/>
        <v>387.05</v>
      </c>
      <c r="W9" s="51">
        <f t="shared" si="5"/>
        <v>468.15</v>
      </c>
      <c r="Y9" s="46" t="str">
        <f t="shared" si="6"/>
        <v>EXPORTA FÁCIL ECONÔMICO - 45209PRATA501 a 1000</v>
      </c>
      <c r="Z9" s="50" t="s">
        <v>21</v>
      </c>
      <c r="AA9" s="50" t="s">
        <v>28</v>
      </c>
      <c r="AB9" s="51">
        <f t="shared" ref="AB9:AH11" si="14">AB19</f>
        <v>121.75</v>
      </c>
      <c r="AC9" s="51">
        <f t="shared" si="14"/>
        <v>148.19999999999999</v>
      </c>
      <c r="AD9" s="51">
        <f t="shared" si="14"/>
        <v>161.15</v>
      </c>
      <c r="AE9" s="51">
        <f t="shared" si="14"/>
        <v>169.25</v>
      </c>
      <c r="AF9" s="51">
        <f t="shared" si="14"/>
        <v>178</v>
      </c>
      <c r="AG9" s="51">
        <f t="shared" si="14"/>
        <v>218.45</v>
      </c>
      <c r="AH9" s="51">
        <f t="shared" si="14"/>
        <v>290.75</v>
      </c>
      <c r="AJ9" s="46" t="str">
        <f t="shared" si="8"/>
        <v>DOCUMENTO INTERNACIONAL EXPRESSO - 45012PRATA0 a 250</v>
      </c>
      <c r="AK9" s="50" t="s">
        <v>21</v>
      </c>
      <c r="AL9" s="50" t="s">
        <v>23</v>
      </c>
      <c r="AM9" s="51">
        <v>153.5</v>
      </c>
      <c r="AN9" s="51">
        <v>171.55</v>
      </c>
      <c r="AO9" s="51">
        <v>195.7</v>
      </c>
      <c r="AP9" s="51">
        <v>206.4</v>
      </c>
      <c r="AQ9" s="51">
        <v>217.45</v>
      </c>
      <c r="AR9" s="51">
        <v>261.45</v>
      </c>
      <c r="AS9" s="51">
        <v>329.85</v>
      </c>
      <c r="AU9" s="46" t="str">
        <f t="shared" si="9"/>
        <v>PACKET EXPRESS - 33170BRONZE2.501 a 3.000</v>
      </c>
      <c r="AV9" s="50" t="s">
        <v>10</v>
      </c>
      <c r="AW9" s="50" t="s">
        <v>44</v>
      </c>
      <c r="AX9" s="51">
        <v>64.2</v>
      </c>
      <c r="AZ9" s="46" t="str">
        <f t="shared" si="10"/>
        <v>PACKET STANDARD  - 33162BRONZE3.001 a 3.500</v>
      </c>
      <c r="BA9" s="50" t="s">
        <v>10</v>
      </c>
      <c r="BB9" s="50" t="s">
        <v>46</v>
      </c>
      <c r="BC9" s="51">
        <v>54.89</v>
      </c>
      <c r="BE9" s="46" t="str">
        <f t="shared" si="11"/>
        <v>PACKET NOVAS FAIXAS - 33227BRONZE2.501 a 3.000</v>
      </c>
      <c r="BF9" s="50" t="s">
        <v>10</v>
      </c>
      <c r="BG9" s="50" t="s">
        <v>44</v>
      </c>
      <c r="BH9" s="51">
        <v>48.23</v>
      </c>
      <c r="BJ9" s="46" t="str">
        <f t="shared" si="12"/>
        <v>DOCUMENTO INTERNACIONAL STANDARD - 45039/450711.001 a 1.500</v>
      </c>
      <c r="BK9" s="50"/>
      <c r="BL9" s="69" t="s">
        <v>39</v>
      </c>
      <c r="BM9" s="64" t="s">
        <v>4339</v>
      </c>
      <c r="BN9" s="64" t="s">
        <v>4340</v>
      </c>
      <c r="BO9" s="64" t="s">
        <v>4341</v>
      </c>
      <c r="BP9" s="64" t="s">
        <v>4342</v>
      </c>
      <c r="BQ9" s="64" t="s">
        <v>4343</v>
      </c>
      <c r="BR9" s="55"/>
      <c r="BS9" s="55"/>
    </row>
    <row r="10" spans="1:71" x14ac:dyDescent="0.25">
      <c r="A10" s="46" t="s">
        <v>47</v>
      </c>
      <c r="C10" s="46" t="str">
        <f t="shared" si="3"/>
        <v>EXPORTA FÁCIL EXPRESSO - 45110BRONZE3.501 a 4.000</v>
      </c>
      <c r="D10" s="50" t="s">
        <v>10</v>
      </c>
      <c r="E10" s="50" t="s">
        <v>48</v>
      </c>
      <c r="F10" s="51">
        <f t="shared" si="4"/>
        <v>255.9</v>
      </c>
      <c r="G10" s="51">
        <f t="shared" si="4"/>
        <v>265.2</v>
      </c>
      <c r="H10" s="51">
        <f t="shared" si="4"/>
        <v>308</v>
      </c>
      <c r="I10" s="51">
        <f t="shared" si="4"/>
        <v>355.85</v>
      </c>
      <c r="J10" s="51">
        <f t="shared" si="4"/>
        <v>459.25</v>
      </c>
      <c r="K10" s="51">
        <f t="shared" si="4"/>
        <v>505.3</v>
      </c>
      <c r="L10" s="51">
        <f t="shared" si="4"/>
        <v>611.35</v>
      </c>
      <c r="M10" s="44"/>
      <c r="N10" s="46" t="str">
        <f>'[1]EXP FÁCIL STANDARD'!$A$1&amp;O10&amp;P10</f>
        <v>EXPORTA FÁCIL STANDARD - 45128BRONZE3.501 a 4.000</v>
      </c>
      <c r="O10" s="50" t="s">
        <v>10</v>
      </c>
      <c r="P10" s="50" t="s">
        <v>48</v>
      </c>
      <c r="Q10" s="51">
        <f t="shared" si="5"/>
        <v>204.75</v>
      </c>
      <c r="R10" s="51">
        <f t="shared" si="5"/>
        <v>244</v>
      </c>
      <c r="S10" s="51">
        <f t="shared" si="5"/>
        <v>271</v>
      </c>
      <c r="T10" s="51">
        <f t="shared" si="5"/>
        <v>284.7</v>
      </c>
      <c r="U10" s="51">
        <f t="shared" si="5"/>
        <v>367.35</v>
      </c>
      <c r="V10" s="51">
        <f t="shared" si="5"/>
        <v>404.2</v>
      </c>
      <c r="W10" s="51">
        <f t="shared" si="5"/>
        <v>489.05</v>
      </c>
      <c r="Y10" s="46" t="str">
        <f t="shared" si="6"/>
        <v>EXPORTA FÁCIL ECONÔMICO - 45209PRATA1001 a 1.500</v>
      </c>
      <c r="Z10" s="50" t="s">
        <v>21</v>
      </c>
      <c r="AA10" s="50" t="s">
        <v>34</v>
      </c>
      <c r="AB10" s="51">
        <f t="shared" si="14"/>
        <v>128.80000000000001</v>
      </c>
      <c r="AC10" s="51">
        <f t="shared" si="14"/>
        <v>156.19999999999999</v>
      </c>
      <c r="AD10" s="51">
        <f t="shared" si="14"/>
        <v>170.35</v>
      </c>
      <c r="AE10" s="51">
        <f t="shared" si="14"/>
        <v>178.95</v>
      </c>
      <c r="AF10" s="51">
        <f t="shared" si="14"/>
        <v>188.25</v>
      </c>
      <c r="AG10" s="51">
        <f t="shared" si="14"/>
        <v>231</v>
      </c>
      <c r="AH10" s="51">
        <f t="shared" si="14"/>
        <v>307.45</v>
      </c>
      <c r="AJ10" s="46" t="str">
        <f t="shared" si="8"/>
        <v>DOCUMENTO INTERNACIONAL EXPRESSO - 45012PRATA251 a 500</v>
      </c>
      <c r="AK10" s="50" t="s">
        <v>21</v>
      </c>
      <c r="AL10" s="50" t="s">
        <v>29</v>
      </c>
      <c r="AM10" s="51">
        <v>158.4</v>
      </c>
      <c r="AN10" s="51">
        <v>176.8</v>
      </c>
      <c r="AO10" s="51">
        <v>208.5</v>
      </c>
      <c r="AP10" s="51">
        <v>219.2</v>
      </c>
      <c r="AQ10" s="51">
        <v>252.1</v>
      </c>
      <c r="AR10" s="51">
        <v>296.10000000000002</v>
      </c>
      <c r="AS10" s="51">
        <v>379.5</v>
      </c>
      <c r="AU10" s="46" t="str">
        <f t="shared" si="9"/>
        <v>PACKET EXPRESS - 33170BRONZE3.001 a 3.500</v>
      </c>
      <c r="AV10" s="50" t="s">
        <v>10</v>
      </c>
      <c r="AW10" s="50" t="s">
        <v>46</v>
      </c>
      <c r="AX10" s="51">
        <v>68.62</v>
      </c>
      <c r="AZ10" s="46" t="str">
        <f t="shared" si="10"/>
        <v>PACKET STANDARD  - 33162BRONZE3.501 a 4.000</v>
      </c>
      <c r="BA10" s="50" t="s">
        <v>10</v>
      </c>
      <c r="BB10" s="50" t="s">
        <v>48</v>
      </c>
      <c r="BC10" s="51">
        <v>58.77</v>
      </c>
      <c r="BE10" s="46" t="str">
        <f t="shared" si="11"/>
        <v>PACKET NOVAS FAIXAS - 33227BRONZE3.001 a 3.500</v>
      </c>
      <c r="BF10" s="50" t="s">
        <v>10</v>
      </c>
      <c r="BG10" s="50" t="s">
        <v>46</v>
      </c>
      <c r="BH10" s="51">
        <v>51.89</v>
      </c>
      <c r="BJ10" s="46" t="str">
        <f t="shared" si="12"/>
        <v>DOCUMENTO INTERNACIONAL STANDARD - 45039/450711.501 a 2.000</v>
      </c>
      <c r="BK10" s="50"/>
      <c r="BL10" s="69" t="s">
        <v>38</v>
      </c>
      <c r="BM10" s="64" t="s">
        <v>4338</v>
      </c>
      <c r="BN10" s="64" t="s">
        <v>4344</v>
      </c>
      <c r="BO10" s="64" t="s">
        <v>4345</v>
      </c>
      <c r="BP10" s="64" t="s">
        <v>4346</v>
      </c>
      <c r="BQ10" s="64" t="s">
        <v>4347</v>
      </c>
      <c r="BR10" s="55"/>
      <c r="BS10" s="55"/>
    </row>
    <row r="11" spans="1:71" x14ac:dyDescent="0.25">
      <c r="A11" s="46" t="s">
        <v>49</v>
      </c>
      <c r="C11" s="46" t="str">
        <f t="shared" si="3"/>
        <v>EXPORTA FÁCIL EXPRESSO - 45110BRONZE4.001 a 4.500</v>
      </c>
      <c r="D11" s="50" t="s">
        <v>10</v>
      </c>
      <c r="E11" s="50" t="s">
        <v>50</v>
      </c>
      <c r="F11" s="51">
        <f t="shared" si="4"/>
        <v>276.8</v>
      </c>
      <c r="G11" s="51">
        <f t="shared" si="4"/>
        <v>289.89999999999998</v>
      </c>
      <c r="H11" s="51">
        <f t="shared" si="4"/>
        <v>334.55</v>
      </c>
      <c r="I11" s="51">
        <f t="shared" si="4"/>
        <v>384.35</v>
      </c>
      <c r="J11" s="51">
        <f t="shared" si="4"/>
        <v>496.3</v>
      </c>
      <c r="K11" s="51">
        <f t="shared" si="4"/>
        <v>546.20000000000005</v>
      </c>
      <c r="L11" s="51">
        <f t="shared" si="4"/>
        <v>660.75</v>
      </c>
      <c r="M11" s="44"/>
      <c r="N11" s="46" t="str">
        <f>'[1]EXP FÁCIL STANDARD'!$A$1&amp;O11&amp;P11</f>
        <v>EXPORTA FÁCIL STANDARD - 45128BRONZE4.001 a 4.500</v>
      </c>
      <c r="O11" s="50" t="s">
        <v>10</v>
      </c>
      <c r="P11" s="50" t="s">
        <v>50</v>
      </c>
      <c r="Q11" s="51">
        <f t="shared" si="5"/>
        <v>220</v>
      </c>
      <c r="R11" s="51">
        <f t="shared" si="5"/>
        <v>262.10000000000002</v>
      </c>
      <c r="S11" s="51">
        <f t="shared" si="5"/>
        <v>290.95</v>
      </c>
      <c r="T11" s="51">
        <f t="shared" si="5"/>
        <v>306.55</v>
      </c>
      <c r="U11" s="51">
        <f t="shared" si="5"/>
        <v>393.95</v>
      </c>
      <c r="V11" s="51">
        <f t="shared" si="5"/>
        <v>433.65</v>
      </c>
      <c r="W11" s="51">
        <f t="shared" si="5"/>
        <v>525.15</v>
      </c>
      <c r="Y11" s="46" t="str">
        <f t="shared" si="6"/>
        <v>EXPORTA FÁCIL ECONÔMICO - 45209PRATA1.501 a 2.000</v>
      </c>
      <c r="Z11" s="50" t="s">
        <v>21</v>
      </c>
      <c r="AA11" s="50" t="s">
        <v>38</v>
      </c>
      <c r="AB11" s="51">
        <f t="shared" si="14"/>
        <v>151</v>
      </c>
      <c r="AC11" s="51">
        <f t="shared" si="14"/>
        <v>185.3</v>
      </c>
      <c r="AD11" s="51">
        <f t="shared" si="14"/>
        <v>194.8</v>
      </c>
      <c r="AE11" s="51">
        <f t="shared" si="14"/>
        <v>198.3</v>
      </c>
      <c r="AF11" s="51">
        <f t="shared" si="14"/>
        <v>218.55</v>
      </c>
      <c r="AG11" s="51">
        <f t="shared" si="14"/>
        <v>272.25</v>
      </c>
      <c r="AH11" s="51">
        <f t="shared" si="14"/>
        <v>324.3</v>
      </c>
      <c r="AJ11" s="46" t="str">
        <f t="shared" si="8"/>
        <v>DOCUMENTO INTERNACIONAL EXPRESSO - 45012PRATA501 a 1.000</v>
      </c>
      <c r="AK11" s="50" t="s">
        <v>21</v>
      </c>
      <c r="AL11" s="50" t="s">
        <v>35</v>
      </c>
      <c r="AM11" s="51">
        <v>168.35</v>
      </c>
      <c r="AN11" s="51">
        <v>187.5</v>
      </c>
      <c r="AO11" s="51">
        <v>233.9</v>
      </c>
      <c r="AP11" s="51">
        <v>244.55</v>
      </c>
      <c r="AQ11" s="51">
        <v>321.3</v>
      </c>
      <c r="AR11" s="51">
        <v>365.3</v>
      </c>
      <c r="AS11" s="51">
        <v>478.6</v>
      </c>
      <c r="AU11" s="46" t="str">
        <f t="shared" si="9"/>
        <v>PACKET EXPRESS - 33170BRONZE3.501 a 4.000</v>
      </c>
      <c r="AV11" s="50" t="s">
        <v>10</v>
      </c>
      <c r="AW11" s="50" t="s">
        <v>48</v>
      </c>
      <c r="AX11" s="51">
        <v>73.05</v>
      </c>
      <c r="AZ11" s="46" t="str">
        <f t="shared" si="10"/>
        <v>PACKET STANDARD  - 33162BRONZE4.001 a 4.500</v>
      </c>
      <c r="BA11" s="50" t="s">
        <v>10</v>
      </c>
      <c r="BB11" s="50" t="s">
        <v>50</v>
      </c>
      <c r="BC11" s="51">
        <v>62.64</v>
      </c>
      <c r="BE11" s="46" t="str">
        <f t="shared" si="11"/>
        <v>PACKET NOVAS FAIXAS - 33227BRONZE3.501 a 4.000</v>
      </c>
      <c r="BF11" s="50" t="s">
        <v>10</v>
      </c>
      <c r="BG11" s="50" t="s">
        <v>48</v>
      </c>
      <c r="BH11" s="51">
        <v>55.55</v>
      </c>
      <c r="BJ11" s="46"/>
      <c r="BK11" s="50"/>
      <c r="BL11" s="50"/>
      <c r="BM11" s="51"/>
      <c r="BN11" s="51"/>
      <c r="BO11" s="51"/>
      <c r="BP11" s="51"/>
      <c r="BQ11" s="51"/>
      <c r="BR11" s="51"/>
      <c r="BS11" s="51"/>
    </row>
    <row r="12" spans="1:71" x14ac:dyDescent="0.25">
      <c r="A12" s="46" t="s">
        <v>51</v>
      </c>
      <c r="C12" s="46" t="str">
        <f t="shared" si="3"/>
        <v>EXPORTA FÁCIL EXPRESSO - 45110BRONZE4.501 a 5.000</v>
      </c>
      <c r="D12" s="50" t="s">
        <v>10</v>
      </c>
      <c r="E12" s="50" t="s">
        <v>52</v>
      </c>
      <c r="F12" s="51">
        <f t="shared" si="4"/>
        <v>297.7</v>
      </c>
      <c r="G12" s="51">
        <f t="shared" si="4"/>
        <v>314.60000000000002</v>
      </c>
      <c r="H12" s="51">
        <f t="shared" si="4"/>
        <v>361.2</v>
      </c>
      <c r="I12" s="51">
        <f t="shared" si="4"/>
        <v>412.85</v>
      </c>
      <c r="J12" s="51">
        <f t="shared" si="4"/>
        <v>533.29999999999995</v>
      </c>
      <c r="K12" s="51">
        <f t="shared" si="4"/>
        <v>587.04999999999995</v>
      </c>
      <c r="L12" s="51">
        <f t="shared" si="4"/>
        <v>710.2</v>
      </c>
      <c r="M12" s="44"/>
      <c r="N12" s="46" t="str">
        <f>'[1]EXP FÁCIL STANDARD'!$A$1&amp;O12&amp;P12</f>
        <v>EXPORTA FÁCIL STANDARD - 45128BRONZE4.501 a 5.000</v>
      </c>
      <c r="O12" s="50" t="s">
        <v>10</v>
      </c>
      <c r="P12" s="50" t="s">
        <v>52</v>
      </c>
      <c r="Q12" s="51">
        <f t="shared" si="5"/>
        <v>235.15</v>
      </c>
      <c r="R12" s="51">
        <f t="shared" si="5"/>
        <v>280.14999999999998</v>
      </c>
      <c r="S12" s="51">
        <f t="shared" si="5"/>
        <v>310.95</v>
      </c>
      <c r="T12" s="51">
        <f t="shared" si="5"/>
        <v>328.4</v>
      </c>
      <c r="U12" s="51">
        <f t="shared" si="5"/>
        <v>420.55</v>
      </c>
      <c r="V12" s="51">
        <f t="shared" si="5"/>
        <v>463.15</v>
      </c>
      <c r="W12" s="51">
        <f t="shared" si="5"/>
        <v>561.29999999999995</v>
      </c>
      <c r="Y12" s="46" t="str">
        <f t="shared" si="6"/>
        <v>EXPORTA FÁCIL ECONÔMICO - 45209 Peso (g)</v>
      </c>
      <c r="Z12" s="43"/>
      <c r="AA12" s="43" t="s">
        <v>12</v>
      </c>
      <c r="AB12" s="49" t="s">
        <v>13</v>
      </c>
      <c r="AC12" s="49" t="s">
        <v>14</v>
      </c>
      <c r="AD12" s="49" t="s">
        <v>15</v>
      </c>
      <c r="AE12" s="49" t="s">
        <v>16</v>
      </c>
      <c r="AF12" s="49" t="s">
        <v>17</v>
      </c>
      <c r="AG12" s="49" t="s">
        <v>18</v>
      </c>
      <c r="AH12" s="49" t="s">
        <v>19</v>
      </c>
      <c r="AJ12" s="46" t="str">
        <f t="shared" si="8"/>
        <v>DOCUMENTO INTERNACIONAL EXPRESSO - 45012PRATA1.001 a 1.500</v>
      </c>
      <c r="AK12" s="50" t="s">
        <v>21</v>
      </c>
      <c r="AL12" s="50" t="s">
        <v>39</v>
      </c>
      <c r="AM12" s="51">
        <v>180.5</v>
      </c>
      <c r="AN12" s="51">
        <v>199.5</v>
      </c>
      <c r="AO12" s="51">
        <v>261.7</v>
      </c>
      <c r="AP12" s="51">
        <v>272.45</v>
      </c>
      <c r="AQ12" s="51">
        <v>393.8</v>
      </c>
      <c r="AR12" s="51">
        <v>437.85</v>
      </c>
      <c r="AS12" s="51">
        <v>581.35</v>
      </c>
      <c r="AU12" s="46" t="str">
        <f t="shared" si="9"/>
        <v>PACKET EXPRESS - 33170BRONZE4.001 a 4.500</v>
      </c>
      <c r="AV12" s="50" t="s">
        <v>10</v>
      </c>
      <c r="AW12" s="50" t="s">
        <v>50</v>
      </c>
      <c r="AX12" s="51">
        <v>77.47</v>
      </c>
      <c r="AZ12" s="46" t="str">
        <f t="shared" si="10"/>
        <v>PACKET STANDARD  - 33162BRONZE4.501 a 5.000</v>
      </c>
      <c r="BA12" s="50" t="s">
        <v>10</v>
      </c>
      <c r="BB12" s="50" t="s">
        <v>52</v>
      </c>
      <c r="BC12" s="51">
        <v>66.52</v>
      </c>
      <c r="BE12" s="46" t="str">
        <f t="shared" si="11"/>
        <v>PACKET NOVAS FAIXAS - 33227BRONZE4.001 a 4.500</v>
      </c>
      <c r="BF12" s="50" t="s">
        <v>10</v>
      </c>
      <c r="BG12" s="50" t="s">
        <v>50</v>
      </c>
      <c r="BH12" s="51">
        <v>59.22</v>
      </c>
      <c r="BJ12" s="46"/>
      <c r="BK12" s="50"/>
      <c r="BL12" s="50"/>
      <c r="BM12" s="51"/>
      <c r="BN12" s="51"/>
      <c r="BO12" s="51"/>
      <c r="BP12" s="51"/>
      <c r="BQ12" s="51"/>
      <c r="BR12" s="51"/>
      <c r="BS12" s="51"/>
    </row>
    <row r="13" spans="1:71" x14ac:dyDescent="0.25">
      <c r="A13" s="46" t="s">
        <v>53</v>
      </c>
      <c r="C13" s="46" t="str">
        <f t="shared" si="3"/>
        <v>EXPORTA FÁCIL EXPRESSO - 45110BRONZE1/2 Kg Adicional</v>
      </c>
      <c r="D13" s="50" t="s">
        <v>10</v>
      </c>
      <c r="E13" s="50" t="s">
        <v>54</v>
      </c>
      <c r="F13" s="51">
        <f t="shared" si="4"/>
        <v>20.9</v>
      </c>
      <c r="G13" s="51">
        <f t="shared" si="4"/>
        <v>24.7</v>
      </c>
      <c r="H13" s="51">
        <f t="shared" si="4"/>
        <v>26.65</v>
      </c>
      <c r="I13" s="51">
        <f t="shared" si="4"/>
        <v>28.55</v>
      </c>
      <c r="J13" s="51">
        <f t="shared" si="4"/>
        <v>37.1</v>
      </c>
      <c r="K13" s="51">
        <f t="shared" si="4"/>
        <v>40.9</v>
      </c>
      <c r="L13" s="51">
        <f t="shared" si="4"/>
        <v>49.4</v>
      </c>
      <c r="M13" s="44"/>
      <c r="N13" s="46" t="str">
        <f>'[1]EXP FÁCIL STANDARD'!$A$1&amp;O13&amp;P13</f>
        <v>EXPORTA FÁCIL STANDARD - 45128BRONZE1/2 Kg Adicional</v>
      </c>
      <c r="O13" s="50" t="s">
        <v>10</v>
      </c>
      <c r="P13" s="50" t="s">
        <v>54</v>
      </c>
      <c r="Q13" s="51">
        <f t="shared" si="5"/>
        <v>15.25</v>
      </c>
      <c r="R13" s="51">
        <f t="shared" si="5"/>
        <v>18.100000000000001</v>
      </c>
      <c r="S13" s="51">
        <f t="shared" si="5"/>
        <v>19.95</v>
      </c>
      <c r="T13" s="51">
        <f t="shared" si="5"/>
        <v>21.9</v>
      </c>
      <c r="U13" s="51">
        <f t="shared" si="5"/>
        <v>26.65</v>
      </c>
      <c r="V13" s="51">
        <f t="shared" si="5"/>
        <v>29.45</v>
      </c>
      <c r="W13" s="51">
        <f t="shared" si="5"/>
        <v>36.15</v>
      </c>
      <c r="Y13" s="46" t="str">
        <f t="shared" si="6"/>
        <v>EXPORTA FÁCIL ECONÔMICO - 45209OURO0 a 500</v>
      </c>
      <c r="Z13" s="50" t="s">
        <v>27</v>
      </c>
      <c r="AA13" s="50" t="s">
        <v>22</v>
      </c>
      <c r="AB13" s="51">
        <f>AB18</f>
        <v>114.8</v>
      </c>
      <c r="AC13" s="51">
        <f t="shared" ref="AC13:AH13" si="15">AC18</f>
        <v>140.25</v>
      </c>
      <c r="AD13" s="51">
        <f t="shared" si="15"/>
        <v>151.85</v>
      </c>
      <c r="AE13" s="51">
        <f t="shared" si="15"/>
        <v>159.5</v>
      </c>
      <c r="AF13" s="51">
        <f t="shared" si="15"/>
        <v>167.75</v>
      </c>
      <c r="AG13" s="51">
        <f t="shared" si="15"/>
        <v>205.95</v>
      </c>
      <c r="AH13" s="51">
        <f t="shared" si="15"/>
        <v>274.05</v>
      </c>
      <c r="AJ13" s="46" t="str">
        <f t="shared" si="8"/>
        <v>DOCUMENTO INTERNACIONAL EXPRESSO - 45012PRATA1.501 a 2.000</v>
      </c>
      <c r="AK13" s="50" t="s">
        <v>21</v>
      </c>
      <c r="AL13" s="50" t="s">
        <v>38</v>
      </c>
      <c r="AM13" s="51">
        <v>190.45</v>
      </c>
      <c r="AN13" s="51">
        <v>210.1</v>
      </c>
      <c r="AO13" s="51">
        <v>287.14999999999998</v>
      </c>
      <c r="AP13" s="51">
        <v>297.8</v>
      </c>
      <c r="AQ13" s="51">
        <v>463</v>
      </c>
      <c r="AR13" s="51">
        <v>507</v>
      </c>
      <c r="AS13" s="51">
        <v>680.55</v>
      </c>
      <c r="AU13" s="46" t="str">
        <f t="shared" si="9"/>
        <v>PACKET EXPRESS - 33170BRONZE4.501 a 5.000</v>
      </c>
      <c r="AV13" s="50" t="s">
        <v>10</v>
      </c>
      <c r="AW13" s="50" t="s">
        <v>52</v>
      </c>
      <c r="AX13" s="51">
        <v>81.900000000000006</v>
      </c>
      <c r="AZ13" s="46" t="str">
        <f t="shared" si="10"/>
        <v>PACKET STANDARD  - 33162BRONZE1/2 Kg Adicional</v>
      </c>
      <c r="BA13" s="50" t="s">
        <v>10</v>
      </c>
      <c r="BB13" s="50" t="s">
        <v>54</v>
      </c>
      <c r="BC13" s="51">
        <v>3.87</v>
      </c>
      <c r="BE13" s="46" t="str">
        <f t="shared" si="11"/>
        <v>PACKET NOVAS FAIXAS - 33227BRONZE4.501 a 5.000</v>
      </c>
      <c r="BF13" s="50" t="s">
        <v>10</v>
      </c>
      <c r="BG13" s="50" t="s">
        <v>52</v>
      </c>
      <c r="BH13" s="51">
        <v>62.88</v>
      </c>
      <c r="BJ13" s="46"/>
      <c r="BK13" s="50"/>
      <c r="BL13" s="50"/>
      <c r="BM13" s="51"/>
      <c r="BN13" s="51"/>
      <c r="BO13" s="51"/>
      <c r="BP13" s="51"/>
      <c r="BQ13" s="51"/>
      <c r="BR13" s="51"/>
      <c r="BS13" s="51"/>
    </row>
    <row r="14" spans="1:71" x14ac:dyDescent="0.25">
      <c r="A14" s="46" t="s">
        <v>55</v>
      </c>
      <c r="B14" s="47"/>
      <c r="C14" s="46" t="str">
        <f t="shared" si="3"/>
        <v>EXPORTA FÁCIL EXPRESSO - 45110 Peso (g)</v>
      </c>
      <c r="D14" s="43"/>
      <c r="E14" s="43" t="s">
        <v>12</v>
      </c>
      <c r="F14" s="49" t="s">
        <v>13</v>
      </c>
      <c r="G14" s="49" t="s">
        <v>14</v>
      </c>
      <c r="H14" s="49" t="s">
        <v>15</v>
      </c>
      <c r="I14" s="49" t="s">
        <v>16</v>
      </c>
      <c r="J14" s="49" t="s">
        <v>17</v>
      </c>
      <c r="K14" s="49" t="s">
        <v>18</v>
      </c>
      <c r="L14" s="49" t="s">
        <v>19</v>
      </c>
      <c r="M14" s="52"/>
      <c r="N14" s="46" t="str">
        <f>'[1]EXP FÁCIL STANDARD'!$A$1&amp;O14&amp;P14</f>
        <v>EXPORTA FÁCIL STANDARD - 45128 Peso (g)</v>
      </c>
      <c r="O14" s="43"/>
      <c r="P14" s="43" t="s">
        <v>12</v>
      </c>
      <c r="Q14" s="49" t="s">
        <v>13</v>
      </c>
      <c r="R14" s="49" t="s">
        <v>14</v>
      </c>
      <c r="S14" s="49" t="s">
        <v>15</v>
      </c>
      <c r="T14" s="49" t="s">
        <v>16</v>
      </c>
      <c r="U14" s="49" t="s">
        <v>17</v>
      </c>
      <c r="V14" s="49" t="s">
        <v>18</v>
      </c>
      <c r="W14" s="49" t="s">
        <v>19</v>
      </c>
      <c r="X14" s="47"/>
      <c r="Y14" s="46" t="str">
        <f t="shared" si="6"/>
        <v>EXPORTA FÁCIL ECONÔMICO - 45209OURO501 a 1000</v>
      </c>
      <c r="Z14" s="50" t="s">
        <v>27</v>
      </c>
      <c r="AA14" s="50" t="s">
        <v>28</v>
      </c>
      <c r="AB14" s="51">
        <f t="shared" ref="AB14:AH16" si="16">AB19</f>
        <v>121.75</v>
      </c>
      <c r="AC14" s="51">
        <f t="shared" si="16"/>
        <v>148.19999999999999</v>
      </c>
      <c r="AD14" s="51">
        <f t="shared" si="16"/>
        <v>161.15</v>
      </c>
      <c r="AE14" s="51">
        <f t="shared" si="16"/>
        <v>169.25</v>
      </c>
      <c r="AF14" s="51">
        <f t="shared" si="16"/>
        <v>178</v>
      </c>
      <c r="AG14" s="51">
        <f t="shared" si="16"/>
        <v>218.45</v>
      </c>
      <c r="AH14" s="51">
        <f t="shared" si="16"/>
        <v>290.75</v>
      </c>
      <c r="AI14" s="47"/>
      <c r="AJ14" s="46" t="str">
        <f t="shared" si="8"/>
        <v>DOCUMENTO INTERNACIONAL EXPRESSO - 45012 Peso (g)</v>
      </c>
      <c r="AK14" s="43"/>
      <c r="AL14" s="43" t="s">
        <v>12</v>
      </c>
      <c r="AM14" s="49" t="s">
        <v>13</v>
      </c>
      <c r="AN14" s="49" t="s">
        <v>14</v>
      </c>
      <c r="AO14" s="49" t="s">
        <v>15</v>
      </c>
      <c r="AP14" s="49" t="s">
        <v>16</v>
      </c>
      <c r="AQ14" s="49" t="s">
        <v>17</v>
      </c>
      <c r="AR14" s="49" t="s">
        <v>18</v>
      </c>
      <c r="AS14" s="49" t="s">
        <v>19</v>
      </c>
      <c r="AT14" s="47"/>
      <c r="AU14" s="46" t="str">
        <f t="shared" si="9"/>
        <v>PACKET EXPRESS - 33170BRONZE1/2 Kg Adicional</v>
      </c>
      <c r="AV14" s="50" t="s">
        <v>10</v>
      </c>
      <c r="AW14" s="50" t="s">
        <v>54</v>
      </c>
      <c r="AX14" s="51">
        <v>4.43</v>
      </c>
      <c r="AY14" s="47"/>
      <c r="AZ14" s="46" t="str">
        <f t="shared" si="10"/>
        <v>PACKET STANDARD  - 33162 Peso (g)</v>
      </c>
      <c r="BA14" s="43"/>
      <c r="BB14" s="43" t="s">
        <v>12</v>
      </c>
      <c r="BC14" s="49" t="s">
        <v>20</v>
      </c>
      <c r="BD14" s="47"/>
      <c r="BE14" s="46" t="str">
        <f t="shared" si="11"/>
        <v>PACKET NOVAS FAIXAS - 33227BRONZE1/2 Kg Adicional</v>
      </c>
      <c r="BF14" s="50" t="s">
        <v>10</v>
      </c>
      <c r="BG14" s="50" t="s">
        <v>54</v>
      </c>
      <c r="BH14" s="51">
        <v>3.66</v>
      </c>
      <c r="BI14" s="47"/>
      <c r="BJ14" s="46"/>
      <c r="BK14" s="43"/>
      <c r="BL14" s="43"/>
      <c r="BM14" s="43"/>
      <c r="BN14" s="43"/>
      <c r="BO14" s="43"/>
      <c r="BP14" s="43"/>
      <c r="BQ14" s="43"/>
      <c r="BR14" s="49"/>
      <c r="BS14" s="49"/>
    </row>
    <row r="15" spans="1:71" x14ac:dyDescent="0.25">
      <c r="A15" s="46" t="s">
        <v>56</v>
      </c>
      <c r="C15" s="46" t="str">
        <f t="shared" si="3"/>
        <v>EXPORTA FÁCIL EXPRESSO - 45110PRATA0 a 500</v>
      </c>
      <c r="D15" s="50" t="s">
        <v>21</v>
      </c>
      <c r="E15" s="50" t="s">
        <v>22</v>
      </c>
      <c r="F15" s="51">
        <f>F39</f>
        <v>179.2</v>
      </c>
      <c r="G15" s="51">
        <f t="shared" ref="G15:L15" si="17">G39</f>
        <v>185.8</v>
      </c>
      <c r="H15" s="51">
        <f t="shared" si="17"/>
        <v>215.7</v>
      </c>
      <c r="I15" s="51">
        <f t="shared" si="17"/>
        <v>249.25</v>
      </c>
      <c r="J15" s="51">
        <f t="shared" si="17"/>
        <v>321.64999999999998</v>
      </c>
      <c r="K15" s="51">
        <f t="shared" si="17"/>
        <v>353.9</v>
      </c>
      <c r="L15" s="51">
        <f t="shared" si="17"/>
        <v>428.15</v>
      </c>
      <c r="N15" s="46" t="str">
        <f>'[1]EXP FÁCIL STANDARD'!$A$1&amp;O15&amp;P15</f>
        <v>EXPORTA FÁCIL STANDARD - 45128PRATA0 a 500</v>
      </c>
      <c r="O15" s="50" t="s">
        <v>21</v>
      </c>
      <c r="P15" s="50" t="s">
        <v>22</v>
      </c>
      <c r="Q15" s="51">
        <f>Q39</f>
        <v>143.4</v>
      </c>
      <c r="R15" s="51">
        <f t="shared" ref="R15:W15" si="18">R39</f>
        <v>170.85</v>
      </c>
      <c r="S15" s="51">
        <f t="shared" si="18"/>
        <v>189.85</v>
      </c>
      <c r="T15" s="51">
        <f t="shared" si="18"/>
        <v>199.4</v>
      </c>
      <c r="U15" s="51">
        <f t="shared" si="18"/>
        <v>257.3</v>
      </c>
      <c r="V15" s="51">
        <f t="shared" si="18"/>
        <v>283.14999999999998</v>
      </c>
      <c r="W15" s="51">
        <f t="shared" si="18"/>
        <v>342.55</v>
      </c>
      <c r="Y15" s="46" t="str">
        <f t="shared" si="6"/>
        <v>EXPORTA FÁCIL ECONÔMICO - 45209OURO1001 a 1.500</v>
      </c>
      <c r="Z15" s="50" t="s">
        <v>27</v>
      </c>
      <c r="AA15" s="50" t="s">
        <v>34</v>
      </c>
      <c r="AB15" s="51">
        <f t="shared" si="16"/>
        <v>128.80000000000001</v>
      </c>
      <c r="AC15" s="51">
        <f t="shared" si="16"/>
        <v>156.19999999999999</v>
      </c>
      <c r="AD15" s="51">
        <f t="shared" si="16"/>
        <v>170.35</v>
      </c>
      <c r="AE15" s="51">
        <f t="shared" si="16"/>
        <v>178.95</v>
      </c>
      <c r="AF15" s="51">
        <f t="shared" si="16"/>
        <v>188.25</v>
      </c>
      <c r="AG15" s="51">
        <f t="shared" si="16"/>
        <v>231</v>
      </c>
      <c r="AH15" s="51">
        <f t="shared" si="16"/>
        <v>307.45</v>
      </c>
      <c r="AJ15" s="46" t="str">
        <f t="shared" si="8"/>
        <v>DOCUMENTO INTERNACIONAL EXPRESSO - 45012OURO0 a 250</v>
      </c>
      <c r="AK15" s="50" t="s">
        <v>27</v>
      </c>
      <c r="AL15" s="50" t="s">
        <v>23</v>
      </c>
      <c r="AM15" s="51">
        <v>146.80000000000001</v>
      </c>
      <c r="AN15" s="51">
        <v>164.1</v>
      </c>
      <c r="AO15" s="51">
        <v>187.2</v>
      </c>
      <c r="AP15" s="51">
        <v>197.45</v>
      </c>
      <c r="AQ15" s="51">
        <v>208</v>
      </c>
      <c r="AR15" s="51">
        <v>250.05</v>
      </c>
      <c r="AS15" s="51">
        <v>315.5</v>
      </c>
      <c r="AU15" s="46" t="str">
        <f t="shared" si="9"/>
        <v>PACKET EXPRESS - 33170 Peso (g)</v>
      </c>
      <c r="AV15" s="43"/>
      <c r="AW15" s="43" t="s">
        <v>12</v>
      </c>
      <c r="AX15" s="49" t="s">
        <v>20</v>
      </c>
      <c r="AZ15" s="46" t="str">
        <f t="shared" si="10"/>
        <v>PACKET STANDARD  - 33162PRATA0 a 500</v>
      </c>
      <c r="BA15" s="50" t="s">
        <v>21</v>
      </c>
      <c r="BB15" s="50" t="s">
        <v>22</v>
      </c>
      <c r="BC15" s="51">
        <v>31.65</v>
      </c>
      <c r="BE15" s="46" t="str">
        <f t="shared" si="11"/>
        <v>PACKET NOVAS FAIXAS - 33227 Peso (g)</v>
      </c>
      <c r="BF15" s="43"/>
      <c r="BG15" s="43" t="s">
        <v>12</v>
      </c>
      <c r="BH15" s="49" t="s">
        <v>20</v>
      </c>
      <c r="BJ15" s="46"/>
      <c r="BK15" s="50"/>
      <c r="BL15" s="50"/>
      <c r="BM15" s="51"/>
      <c r="BN15" s="51"/>
      <c r="BO15" s="51"/>
      <c r="BP15" s="51"/>
      <c r="BQ15" s="51"/>
      <c r="BR15" s="51"/>
      <c r="BS15" s="51"/>
    </row>
    <row r="16" spans="1:71" x14ac:dyDescent="0.25">
      <c r="A16" s="46" t="s">
        <v>57</v>
      </c>
      <c r="C16" s="46" t="str">
        <f t="shared" si="3"/>
        <v>EXPORTA FÁCIL EXPRESSO - 45110PRATA501 a 1000</v>
      </c>
      <c r="D16" s="50" t="s">
        <v>21</v>
      </c>
      <c r="E16" s="50" t="s">
        <v>28</v>
      </c>
      <c r="F16" s="51">
        <f t="shared" ref="F16:L25" si="19">F40</f>
        <v>190.15</v>
      </c>
      <c r="G16" s="51">
        <f t="shared" si="19"/>
        <v>197.1</v>
      </c>
      <c r="H16" s="51">
        <f t="shared" si="19"/>
        <v>228.85</v>
      </c>
      <c r="I16" s="51">
        <f t="shared" si="19"/>
        <v>264.45</v>
      </c>
      <c r="J16" s="51">
        <f t="shared" si="19"/>
        <v>341.2</v>
      </c>
      <c r="K16" s="51">
        <f t="shared" si="19"/>
        <v>375.4</v>
      </c>
      <c r="L16" s="51">
        <f t="shared" si="19"/>
        <v>454.3</v>
      </c>
      <c r="N16" s="46" t="str">
        <f>'[1]EXP FÁCIL STANDARD'!$A$1&amp;O16&amp;P16</f>
        <v>EXPORTA FÁCIL STANDARD - 45128PRATA501 a 1000</v>
      </c>
      <c r="O16" s="50" t="s">
        <v>21</v>
      </c>
      <c r="P16" s="50" t="s">
        <v>28</v>
      </c>
      <c r="Q16" s="51">
        <f t="shared" ref="Q16:W25" si="20">Q40</f>
        <v>152.15</v>
      </c>
      <c r="R16" s="51">
        <f t="shared" si="20"/>
        <v>181.35</v>
      </c>
      <c r="S16" s="51">
        <f t="shared" si="20"/>
        <v>201.35</v>
      </c>
      <c r="T16" s="51">
        <f t="shared" si="20"/>
        <v>211.55</v>
      </c>
      <c r="U16" s="51">
        <f t="shared" si="20"/>
        <v>273</v>
      </c>
      <c r="V16" s="51">
        <f t="shared" si="20"/>
        <v>300.35000000000002</v>
      </c>
      <c r="W16" s="51">
        <f t="shared" si="20"/>
        <v>363.5</v>
      </c>
      <c r="Y16" s="46" t="str">
        <f t="shared" si="6"/>
        <v>EXPORTA FÁCIL ECONÔMICO - 45209OURO1.501 a 2.000</v>
      </c>
      <c r="Z16" s="50" t="s">
        <v>27</v>
      </c>
      <c r="AA16" s="50" t="s">
        <v>38</v>
      </c>
      <c r="AB16" s="51">
        <f t="shared" si="16"/>
        <v>151</v>
      </c>
      <c r="AC16" s="51">
        <f t="shared" si="16"/>
        <v>185.3</v>
      </c>
      <c r="AD16" s="51">
        <f t="shared" si="16"/>
        <v>194.8</v>
      </c>
      <c r="AE16" s="51">
        <f t="shared" si="16"/>
        <v>198.3</v>
      </c>
      <c r="AF16" s="51">
        <f t="shared" si="16"/>
        <v>218.55</v>
      </c>
      <c r="AG16" s="51">
        <f t="shared" si="16"/>
        <v>272.25</v>
      </c>
      <c r="AH16" s="51">
        <f t="shared" si="16"/>
        <v>324.3</v>
      </c>
      <c r="AJ16" s="46" t="str">
        <f t="shared" si="8"/>
        <v>DOCUMENTO INTERNACIONAL EXPRESSO - 45012OURO251 a 500</v>
      </c>
      <c r="AK16" s="50" t="s">
        <v>27</v>
      </c>
      <c r="AL16" s="50" t="s">
        <v>29</v>
      </c>
      <c r="AM16" s="51">
        <v>151.5</v>
      </c>
      <c r="AN16" s="51">
        <v>169.1</v>
      </c>
      <c r="AO16" s="51">
        <v>199.45</v>
      </c>
      <c r="AP16" s="51">
        <v>209.7</v>
      </c>
      <c r="AQ16" s="51">
        <v>241.15</v>
      </c>
      <c r="AR16" s="51">
        <v>283.2</v>
      </c>
      <c r="AS16" s="51">
        <v>363</v>
      </c>
      <c r="AU16" s="46" t="str">
        <f t="shared" si="9"/>
        <v>PACKET EXPRESS - 33170PRATA0 a 300</v>
      </c>
      <c r="AV16" s="50" t="s">
        <v>21</v>
      </c>
      <c r="AW16" s="50" t="s">
        <v>24</v>
      </c>
      <c r="AX16" s="51">
        <v>40.29</v>
      </c>
      <c r="AZ16" s="46" t="str">
        <f t="shared" si="10"/>
        <v>PACKET STANDARD  - 33162PRATA501 a 1000</v>
      </c>
      <c r="BA16" s="50" t="s">
        <v>21</v>
      </c>
      <c r="BB16" s="50" t="s">
        <v>28</v>
      </c>
      <c r="BC16" s="51">
        <v>35.53</v>
      </c>
      <c r="BE16" s="46" t="str">
        <f t="shared" si="11"/>
        <v>PACKET NOVAS FAIXAS - 33227PRATA0 a 200</v>
      </c>
      <c r="BF16" s="50" t="s">
        <v>21</v>
      </c>
      <c r="BG16" s="50" t="s">
        <v>25</v>
      </c>
      <c r="BH16" s="51">
        <v>20.190000000000001</v>
      </c>
      <c r="BJ16" s="46"/>
      <c r="BK16" s="50"/>
      <c r="BL16" s="50"/>
      <c r="BM16" s="51"/>
      <c r="BN16" s="51"/>
      <c r="BO16" s="51"/>
      <c r="BP16" s="51"/>
      <c r="BQ16" s="51"/>
      <c r="BR16" s="51"/>
      <c r="BS16" s="51"/>
    </row>
    <row r="17" spans="1:71" x14ac:dyDescent="0.25">
      <c r="A17" s="46" t="s">
        <v>58</v>
      </c>
      <c r="C17" s="46" t="str">
        <f t="shared" si="3"/>
        <v>EXPORTA FÁCIL EXPRESSO - 45110PRATA1001 a 1.500</v>
      </c>
      <c r="D17" s="50" t="s">
        <v>21</v>
      </c>
      <c r="E17" s="50" t="s">
        <v>34</v>
      </c>
      <c r="F17" s="51">
        <f t="shared" si="19"/>
        <v>201.1</v>
      </c>
      <c r="G17" s="51">
        <f t="shared" si="19"/>
        <v>208.4</v>
      </c>
      <c r="H17" s="51">
        <f t="shared" si="19"/>
        <v>242.05</v>
      </c>
      <c r="I17" s="51">
        <f t="shared" si="19"/>
        <v>279.55</v>
      </c>
      <c r="J17" s="51">
        <f t="shared" si="19"/>
        <v>360.75</v>
      </c>
      <c r="K17" s="51">
        <f t="shared" si="19"/>
        <v>396.95</v>
      </c>
      <c r="L17" s="51">
        <f t="shared" si="19"/>
        <v>480.3</v>
      </c>
      <c r="N17" s="46" t="str">
        <f>'[1]EXP FÁCIL STANDARD'!$A$1&amp;O17&amp;P17</f>
        <v>EXPORTA FÁCIL STANDARD - 45128PRATA1001 a 1.500</v>
      </c>
      <c r="O17" s="50" t="s">
        <v>21</v>
      </c>
      <c r="P17" s="50" t="s">
        <v>34</v>
      </c>
      <c r="Q17" s="51">
        <f t="shared" si="20"/>
        <v>160.9</v>
      </c>
      <c r="R17" s="51">
        <f t="shared" si="20"/>
        <v>191.75</v>
      </c>
      <c r="S17" s="51">
        <f t="shared" si="20"/>
        <v>212.95</v>
      </c>
      <c r="T17" s="51">
        <f t="shared" si="20"/>
        <v>223.65</v>
      </c>
      <c r="U17" s="51">
        <f t="shared" si="20"/>
        <v>288.7</v>
      </c>
      <c r="V17" s="51">
        <f t="shared" si="20"/>
        <v>317.64999999999998</v>
      </c>
      <c r="W17" s="51">
        <f t="shared" si="20"/>
        <v>384.25</v>
      </c>
      <c r="Y17" s="46" t="str">
        <f t="shared" si="6"/>
        <v>EXPORTA FÁCIL ECONÔMICO - 45209 Peso (g)</v>
      </c>
      <c r="Z17" s="43"/>
      <c r="AA17" s="43" t="s">
        <v>12</v>
      </c>
      <c r="AB17" s="49" t="s">
        <v>13</v>
      </c>
      <c r="AC17" s="49" t="s">
        <v>14</v>
      </c>
      <c r="AD17" s="49" t="s">
        <v>15</v>
      </c>
      <c r="AE17" s="49" t="s">
        <v>16</v>
      </c>
      <c r="AF17" s="49" t="s">
        <v>17</v>
      </c>
      <c r="AG17" s="49" t="s">
        <v>18</v>
      </c>
      <c r="AH17" s="49" t="s">
        <v>19</v>
      </c>
      <c r="AJ17" s="46" t="str">
        <f t="shared" si="8"/>
        <v>DOCUMENTO INTERNACIONAL EXPRESSO - 45012OURO501 a 1.000</v>
      </c>
      <c r="AK17" s="50" t="s">
        <v>27</v>
      </c>
      <c r="AL17" s="50" t="s">
        <v>35</v>
      </c>
      <c r="AM17" s="51">
        <v>161</v>
      </c>
      <c r="AN17" s="51">
        <v>179.35</v>
      </c>
      <c r="AO17" s="51">
        <v>223.7</v>
      </c>
      <c r="AP17" s="51">
        <v>233.9</v>
      </c>
      <c r="AQ17" s="51">
        <v>307.3</v>
      </c>
      <c r="AR17" s="51">
        <v>349.4</v>
      </c>
      <c r="AS17" s="51">
        <v>457.8</v>
      </c>
      <c r="AU17" s="46" t="str">
        <f t="shared" si="9"/>
        <v>PACKET EXPRESS - 33170PRATA301 a 500</v>
      </c>
      <c r="AV17" s="50" t="s">
        <v>21</v>
      </c>
      <c r="AW17" s="50" t="s">
        <v>30</v>
      </c>
      <c r="AX17" s="51">
        <v>42.06</v>
      </c>
      <c r="AZ17" s="46" t="str">
        <f t="shared" si="10"/>
        <v>PACKET STANDARD  - 33162PRATA1001 a 1.500</v>
      </c>
      <c r="BA17" s="50" t="s">
        <v>21</v>
      </c>
      <c r="BB17" s="50" t="s">
        <v>34</v>
      </c>
      <c r="BC17" s="51">
        <v>39.4</v>
      </c>
      <c r="BE17" s="46" t="str">
        <f t="shared" si="11"/>
        <v>PACKET NOVAS FAIXAS - 33227PRATA201 a 500</v>
      </c>
      <c r="BF17" s="50" t="s">
        <v>21</v>
      </c>
      <c r="BG17" s="50" t="s">
        <v>31</v>
      </c>
      <c r="BH17" s="51">
        <v>29.92</v>
      </c>
      <c r="BJ17" s="46"/>
      <c r="BK17" s="50"/>
      <c r="BL17" s="50"/>
      <c r="BM17" s="51"/>
      <c r="BN17" s="51"/>
      <c r="BO17" s="51"/>
      <c r="BP17" s="51"/>
      <c r="BQ17" s="51"/>
      <c r="BR17" s="51"/>
      <c r="BS17" s="51"/>
    </row>
    <row r="18" spans="1:71" x14ac:dyDescent="0.25">
      <c r="A18" s="44"/>
      <c r="C18" s="46" t="str">
        <f t="shared" si="3"/>
        <v>EXPORTA FÁCIL EXPRESSO - 45110PRATA1.501 a 2.000</v>
      </c>
      <c r="D18" s="50" t="s">
        <v>21</v>
      </c>
      <c r="E18" s="50" t="s">
        <v>38</v>
      </c>
      <c r="F18" s="51">
        <f t="shared" si="19"/>
        <v>212.1</v>
      </c>
      <c r="G18" s="51">
        <f t="shared" si="19"/>
        <v>219.8</v>
      </c>
      <c r="H18" s="51">
        <f t="shared" si="19"/>
        <v>255.25</v>
      </c>
      <c r="I18" s="51">
        <f t="shared" si="19"/>
        <v>294.95</v>
      </c>
      <c r="J18" s="51">
        <f t="shared" si="19"/>
        <v>380.7</v>
      </c>
      <c r="K18" s="51">
        <f t="shared" si="19"/>
        <v>418.75</v>
      </c>
      <c r="L18" s="51">
        <f t="shared" si="19"/>
        <v>506.65</v>
      </c>
      <c r="N18" s="46" t="str">
        <f>'[1]EXP FÁCIL STANDARD'!$A$1&amp;O18&amp;P18</f>
        <v>EXPORTA FÁCIL STANDARD - 45128PRATA1.501 a 2.000</v>
      </c>
      <c r="O18" s="50" t="s">
        <v>21</v>
      </c>
      <c r="P18" s="50" t="s">
        <v>38</v>
      </c>
      <c r="Q18" s="51">
        <f t="shared" si="20"/>
        <v>169.7</v>
      </c>
      <c r="R18" s="51">
        <f t="shared" si="20"/>
        <v>202.2</v>
      </c>
      <c r="S18" s="51">
        <f t="shared" si="20"/>
        <v>224.7</v>
      </c>
      <c r="T18" s="51">
        <f t="shared" si="20"/>
        <v>235.95</v>
      </c>
      <c r="U18" s="51">
        <f t="shared" si="20"/>
        <v>304.55</v>
      </c>
      <c r="V18" s="51">
        <f t="shared" si="20"/>
        <v>335.05</v>
      </c>
      <c r="W18" s="51">
        <f t="shared" si="20"/>
        <v>405.4</v>
      </c>
      <c r="Y18" s="46" t="str">
        <f t="shared" si="6"/>
        <v>EXPORTA FÁCIL ECONÔMICO - 45209PLATINUM0 a 500</v>
      </c>
      <c r="Z18" s="50" t="s">
        <v>33</v>
      </c>
      <c r="AA18" s="50" t="s">
        <v>22</v>
      </c>
      <c r="AB18" s="51">
        <v>114.8</v>
      </c>
      <c r="AC18" s="51">
        <v>140.25</v>
      </c>
      <c r="AD18" s="51">
        <v>151.85</v>
      </c>
      <c r="AE18" s="51">
        <v>159.5</v>
      </c>
      <c r="AF18" s="51">
        <v>167.75</v>
      </c>
      <c r="AG18" s="51">
        <v>205.95</v>
      </c>
      <c r="AH18" s="51">
        <v>274.05</v>
      </c>
      <c r="AJ18" s="46" t="str">
        <f t="shared" si="8"/>
        <v>DOCUMENTO INTERNACIONAL EXPRESSO - 45012OURO1.001 a 1.500</v>
      </c>
      <c r="AK18" s="50" t="s">
        <v>27</v>
      </c>
      <c r="AL18" s="50" t="s">
        <v>39</v>
      </c>
      <c r="AM18" s="51">
        <v>172.7</v>
      </c>
      <c r="AN18" s="51">
        <v>190.85</v>
      </c>
      <c r="AO18" s="51">
        <v>250.35</v>
      </c>
      <c r="AP18" s="51">
        <v>260.60000000000002</v>
      </c>
      <c r="AQ18" s="51">
        <v>376.65</v>
      </c>
      <c r="AR18" s="51">
        <v>418.8</v>
      </c>
      <c r="AS18" s="51">
        <v>556.1</v>
      </c>
      <c r="AU18" s="46" t="str">
        <f t="shared" si="9"/>
        <v>PACKET EXPRESS - 33170PRATA501 a 1000</v>
      </c>
      <c r="AV18" s="50" t="s">
        <v>21</v>
      </c>
      <c r="AW18" s="50" t="s">
        <v>28</v>
      </c>
      <c r="AX18" s="51">
        <v>46.48</v>
      </c>
      <c r="AZ18" s="46" t="str">
        <f t="shared" si="10"/>
        <v>PACKET STANDARD  - 33162PRATA1.501 a 2.000</v>
      </c>
      <c r="BA18" s="50" t="s">
        <v>21</v>
      </c>
      <c r="BB18" s="50" t="s">
        <v>38</v>
      </c>
      <c r="BC18" s="51">
        <v>43.27</v>
      </c>
      <c r="BE18" s="46" t="str">
        <f t="shared" si="11"/>
        <v>PACKET NOVAS FAIXAS - 33227PRATA501 a 1000</v>
      </c>
      <c r="BF18" s="50" t="s">
        <v>21</v>
      </c>
      <c r="BG18" s="50" t="s">
        <v>28</v>
      </c>
      <c r="BH18" s="51">
        <v>33.58</v>
      </c>
      <c r="BJ18" s="46"/>
      <c r="BK18" s="50"/>
      <c r="BL18" s="50"/>
      <c r="BM18" s="51"/>
      <c r="BN18" s="51"/>
      <c r="BO18" s="51"/>
      <c r="BP18" s="51"/>
      <c r="BQ18" s="51"/>
      <c r="BR18" s="51"/>
      <c r="BS18" s="51"/>
    </row>
    <row r="19" spans="1:71" x14ac:dyDescent="0.25">
      <c r="A19" s="44"/>
      <c r="C19" s="46" t="str">
        <f t="shared" si="3"/>
        <v>EXPORTA FÁCIL EXPRESSO - 45110PRATA2.001 a 2.500</v>
      </c>
      <c r="D19" s="50" t="s">
        <v>21</v>
      </c>
      <c r="E19" s="50" t="s">
        <v>42</v>
      </c>
      <c r="F19" s="51">
        <f t="shared" si="19"/>
        <v>223.05</v>
      </c>
      <c r="G19" s="51">
        <f t="shared" si="19"/>
        <v>231.1</v>
      </c>
      <c r="H19" s="51">
        <f t="shared" si="19"/>
        <v>268.45</v>
      </c>
      <c r="I19" s="51">
        <f t="shared" si="19"/>
        <v>310.2</v>
      </c>
      <c r="J19" s="51">
        <f t="shared" si="19"/>
        <v>400.2</v>
      </c>
      <c r="K19" s="51">
        <f t="shared" si="19"/>
        <v>440.3</v>
      </c>
      <c r="L19" s="51">
        <f t="shared" si="19"/>
        <v>532.79999999999995</v>
      </c>
      <c r="N19" s="46" t="str">
        <f>'[1]EXP FÁCIL STANDARD'!$A$1&amp;O19&amp;P19</f>
        <v>EXPORTA FÁCIL STANDARD - 45128PRATA2.001 a 2.500</v>
      </c>
      <c r="O19" s="50" t="s">
        <v>21</v>
      </c>
      <c r="P19" s="50" t="s">
        <v>42</v>
      </c>
      <c r="Q19" s="51">
        <f t="shared" si="20"/>
        <v>178.45</v>
      </c>
      <c r="R19" s="51">
        <f t="shared" si="20"/>
        <v>212.65</v>
      </c>
      <c r="S19" s="51">
        <f t="shared" si="20"/>
        <v>236.25</v>
      </c>
      <c r="T19" s="51">
        <f t="shared" si="20"/>
        <v>248.1</v>
      </c>
      <c r="U19" s="51">
        <f t="shared" si="20"/>
        <v>320.2</v>
      </c>
      <c r="V19" s="51">
        <f t="shared" si="20"/>
        <v>352.35</v>
      </c>
      <c r="W19" s="51">
        <f t="shared" si="20"/>
        <v>426.25</v>
      </c>
      <c r="Y19" s="46" t="str">
        <f t="shared" si="6"/>
        <v>EXPORTA FÁCIL ECONÔMICO - 45209PLATINUM501 a 1000</v>
      </c>
      <c r="Z19" s="50" t="s">
        <v>33</v>
      </c>
      <c r="AA19" s="50" t="s">
        <v>28</v>
      </c>
      <c r="AB19" s="51">
        <v>121.75</v>
      </c>
      <c r="AC19" s="51">
        <v>148.19999999999999</v>
      </c>
      <c r="AD19" s="51">
        <v>161.15</v>
      </c>
      <c r="AE19" s="51">
        <v>169.25</v>
      </c>
      <c r="AF19" s="51">
        <v>178</v>
      </c>
      <c r="AG19" s="51">
        <v>218.45</v>
      </c>
      <c r="AH19" s="51">
        <v>290.75</v>
      </c>
      <c r="AJ19" s="46" t="str">
        <f t="shared" si="8"/>
        <v>DOCUMENTO INTERNACIONAL EXPRESSO - 45012OURO1.501 a 2.000</v>
      </c>
      <c r="AK19" s="50" t="s">
        <v>27</v>
      </c>
      <c r="AL19" s="50" t="s">
        <v>38</v>
      </c>
      <c r="AM19" s="51">
        <v>182.2</v>
      </c>
      <c r="AN19" s="51">
        <v>200.95</v>
      </c>
      <c r="AO19" s="51">
        <v>274.64999999999998</v>
      </c>
      <c r="AP19" s="51">
        <v>284.89999999999998</v>
      </c>
      <c r="AQ19" s="51">
        <v>442.9</v>
      </c>
      <c r="AR19" s="51">
        <v>484.95</v>
      </c>
      <c r="AS19" s="51">
        <v>650.95000000000005</v>
      </c>
      <c r="AU19" s="46" t="str">
        <f t="shared" si="9"/>
        <v>PACKET EXPRESS - 33170PRATA1001 a 1.500</v>
      </c>
      <c r="AV19" s="50" t="s">
        <v>21</v>
      </c>
      <c r="AW19" s="50" t="s">
        <v>34</v>
      </c>
      <c r="AX19" s="51">
        <v>50.91</v>
      </c>
      <c r="AZ19" s="46" t="str">
        <f t="shared" si="10"/>
        <v>PACKET STANDARD  - 33162PRATA2.001 a 2.500</v>
      </c>
      <c r="BA19" s="50" t="s">
        <v>21</v>
      </c>
      <c r="BB19" s="50" t="s">
        <v>42</v>
      </c>
      <c r="BC19" s="51">
        <v>47.14</v>
      </c>
      <c r="BE19" s="46" t="str">
        <f t="shared" si="11"/>
        <v>PACKET NOVAS FAIXAS - 33227PRATA1001 a 1.500</v>
      </c>
      <c r="BF19" s="50" t="s">
        <v>21</v>
      </c>
      <c r="BG19" s="50" t="s">
        <v>34</v>
      </c>
      <c r="BH19" s="51">
        <v>37.25</v>
      </c>
      <c r="BJ19" s="46"/>
      <c r="BK19" s="50"/>
      <c r="BL19" s="50"/>
      <c r="BM19" s="51"/>
      <c r="BN19" s="51"/>
      <c r="BO19" s="51"/>
      <c r="BP19" s="51"/>
      <c r="BQ19" s="51"/>
      <c r="BR19" s="51"/>
      <c r="BS19" s="51"/>
    </row>
    <row r="20" spans="1:71" x14ac:dyDescent="0.25">
      <c r="A20" s="44"/>
      <c r="C20" s="46" t="str">
        <f t="shared" si="3"/>
        <v>EXPORTA FÁCIL EXPRESSO - 45110PRATA2.501 a 3.000</v>
      </c>
      <c r="D20" s="50" t="s">
        <v>21</v>
      </c>
      <c r="E20" s="50" t="s">
        <v>44</v>
      </c>
      <c r="F20" s="51">
        <f t="shared" si="19"/>
        <v>233.95</v>
      </c>
      <c r="G20" s="51">
        <f t="shared" si="19"/>
        <v>242.5</v>
      </c>
      <c r="H20" s="51">
        <f t="shared" si="19"/>
        <v>281.55</v>
      </c>
      <c r="I20" s="51">
        <f t="shared" si="19"/>
        <v>325.25</v>
      </c>
      <c r="J20" s="51">
        <f t="shared" si="19"/>
        <v>419.8</v>
      </c>
      <c r="K20" s="51">
        <f t="shared" si="19"/>
        <v>462</v>
      </c>
      <c r="L20" s="51">
        <f t="shared" si="19"/>
        <v>558.95000000000005</v>
      </c>
      <c r="N20" s="46" t="str">
        <f>'[1]EXP FÁCIL STANDARD'!$A$1&amp;O20&amp;P20</f>
        <v>EXPORTA FÁCIL STANDARD - 45128PRATA2.501 a 3.000</v>
      </c>
      <c r="O20" s="50" t="s">
        <v>21</v>
      </c>
      <c r="P20" s="50" t="s">
        <v>44</v>
      </c>
      <c r="Q20" s="51">
        <f t="shared" si="20"/>
        <v>187.2</v>
      </c>
      <c r="R20" s="51">
        <f t="shared" si="20"/>
        <v>223.15</v>
      </c>
      <c r="S20" s="51">
        <f t="shared" si="20"/>
        <v>247.85</v>
      </c>
      <c r="T20" s="51">
        <f t="shared" si="20"/>
        <v>260.3</v>
      </c>
      <c r="U20" s="51">
        <f t="shared" si="20"/>
        <v>335.9</v>
      </c>
      <c r="V20" s="51">
        <f t="shared" si="20"/>
        <v>369.55</v>
      </c>
      <c r="W20" s="51">
        <f t="shared" si="20"/>
        <v>447.15</v>
      </c>
      <c r="Y20" s="46" t="str">
        <f t="shared" si="6"/>
        <v>EXPORTA FÁCIL ECONÔMICO - 45209PLATINUM1001 a 1.500</v>
      </c>
      <c r="Z20" s="50" t="s">
        <v>33</v>
      </c>
      <c r="AA20" s="50" t="s">
        <v>34</v>
      </c>
      <c r="AB20" s="51">
        <v>128.80000000000001</v>
      </c>
      <c r="AC20" s="51">
        <v>156.19999999999999</v>
      </c>
      <c r="AD20" s="51">
        <v>170.35</v>
      </c>
      <c r="AE20" s="51">
        <v>178.95</v>
      </c>
      <c r="AF20" s="51">
        <v>188.25</v>
      </c>
      <c r="AG20" s="51">
        <v>231</v>
      </c>
      <c r="AH20" s="51">
        <v>307.45</v>
      </c>
      <c r="AJ20" s="46" t="str">
        <f t="shared" si="8"/>
        <v>DOCUMENTO INTERNACIONAL EXPRESSO - 45012 Peso (g)</v>
      </c>
      <c r="AK20" s="43"/>
      <c r="AL20" s="43" t="s">
        <v>12</v>
      </c>
      <c r="AM20" s="49" t="s">
        <v>13</v>
      </c>
      <c r="AN20" s="49" t="s">
        <v>14</v>
      </c>
      <c r="AO20" s="49" t="s">
        <v>15</v>
      </c>
      <c r="AP20" s="49" t="s">
        <v>16</v>
      </c>
      <c r="AQ20" s="49" t="s">
        <v>17</v>
      </c>
      <c r="AR20" s="49" t="s">
        <v>18</v>
      </c>
      <c r="AS20" s="49" t="s">
        <v>19</v>
      </c>
      <c r="AU20" s="46" t="str">
        <f t="shared" si="9"/>
        <v>PACKET EXPRESS - 33170PRATA1.501 a 2.000</v>
      </c>
      <c r="AV20" s="50" t="s">
        <v>21</v>
      </c>
      <c r="AW20" s="50" t="s">
        <v>38</v>
      </c>
      <c r="AX20" s="51">
        <v>55.33</v>
      </c>
      <c r="AZ20" s="46" t="str">
        <f t="shared" si="10"/>
        <v>PACKET STANDARD  - 33162PRATA2.501 a 3.000</v>
      </c>
      <c r="BA20" s="50" t="s">
        <v>21</v>
      </c>
      <c r="BB20" s="50" t="s">
        <v>44</v>
      </c>
      <c r="BC20" s="51">
        <v>51.02</v>
      </c>
      <c r="BE20" s="46" t="str">
        <f t="shared" si="11"/>
        <v>PACKET NOVAS FAIXAS - 33227PRATA1.501 a 2.000</v>
      </c>
      <c r="BF20" s="50" t="s">
        <v>21</v>
      </c>
      <c r="BG20" s="50" t="s">
        <v>38</v>
      </c>
      <c r="BH20" s="51">
        <v>40.909999999999997</v>
      </c>
      <c r="BJ20" s="46"/>
      <c r="BK20" s="50"/>
      <c r="BL20" s="50"/>
      <c r="BM20" s="51"/>
      <c r="BN20" s="51"/>
      <c r="BO20" s="51"/>
      <c r="BP20" s="51"/>
      <c r="BQ20" s="51"/>
      <c r="BR20" s="51"/>
      <c r="BS20" s="51"/>
    </row>
    <row r="21" spans="1:71" x14ac:dyDescent="0.25">
      <c r="A21" s="59" t="s">
        <v>237</v>
      </c>
      <c r="C21" s="46" t="str">
        <f t="shared" si="3"/>
        <v>EXPORTA FÁCIL EXPRESSO - 45110PRATA3.001 a 3.500</v>
      </c>
      <c r="D21" s="50" t="s">
        <v>21</v>
      </c>
      <c r="E21" s="50" t="s">
        <v>46</v>
      </c>
      <c r="F21" s="51">
        <f t="shared" si="19"/>
        <v>244.95</v>
      </c>
      <c r="G21" s="51">
        <f t="shared" si="19"/>
        <v>253.9</v>
      </c>
      <c r="H21" s="51">
        <f t="shared" si="19"/>
        <v>294.85000000000002</v>
      </c>
      <c r="I21" s="51">
        <f t="shared" si="19"/>
        <v>340.65</v>
      </c>
      <c r="J21" s="51">
        <f t="shared" si="19"/>
        <v>439.55</v>
      </c>
      <c r="K21" s="51">
        <f t="shared" si="19"/>
        <v>483.75</v>
      </c>
      <c r="L21" s="51">
        <f t="shared" si="19"/>
        <v>585.25</v>
      </c>
      <c r="N21" s="46" t="str">
        <f>'[1]EXP FÁCIL STANDARD'!$A$1&amp;O21&amp;P21</f>
        <v>EXPORTA FÁCIL STANDARD - 45128PRATA3.001 a 3.500</v>
      </c>
      <c r="O21" s="50" t="s">
        <v>21</v>
      </c>
      <c r="P21" s="50" t="s">
        <v>46</v>
      </c>
      <c r="Q21" s="51">
        <f t="shared" si="20"/>
        <v>196.05</v>
      </c>
      <c r="R21" s="51">
        <f t="shared" si="20"/>
        <v>233.55</v>
      </c>
      <c r="S21" s="51">
        <f t="shared" si="20"/>
        <v>259.39999999999998</v>
      </c>
      <c r="T21" s="51">
        <f t="shared" si="20"/>
        <v>272.55</v>
      </c>
      <c r="U21" s="51">
        <f t="shared" si="20"/>
        <v>351.65</v>
      </c>
      <c r="V21" s="51">
        <f t="shared" si="20"/>
        <v>387.05</v>
      </c>
      <c r="W21" s="51">
        <f t="shared" si="20"/>
        <v>468.15</v>
      </c>
      <c r="Y21" s="46" t="str">
        <f t="shared" si="6"/>
        <v>EXPORTA FÁCIL ECONÔMICO - 45209PLATINUM1.501 a 2.000</v>
      </c>
      <c r="Z21" s="50" t="s">
        <v>33</v>
      </c>
      <c r="AA21" s="50" t="s">
        <v>38</v>
      </c>
      <c r="AB21" s="51">
        <v>151</v>
      </c>
      <c r="AC21" s="51">
        <v>185.3</v>
      </c>
      <c r="AD21" s="51">
        <v>194.8</v>
      </c>
      <c r="AE21" s="51">
        <v>198.3</v>
      </c>
      <c r="AF21" s="51">
        <v>218.55</v>
      </c>
      <c r="AG21" s="51">
        <v>272.25</v>
      </c>
      <c r="AH21" s="51">
        <v>324.3</v>
      </c>
      <c r="AJ21" s="46" t="str">
        <f t="shared" si="8"/>
        <v>DOCUMENTO INTERNACIONAL EXPRESSO - 45012PLATINUM0 a 250</v>
      </c>
      <c r="AK21" s="50" t="s">
        <v>33</v>
      </c>
      <c r="AL21" s="50" t="s">
        <v>23</v>
      </c>
      <c r="AM21" s="51">
        <v>141.80000000000001</v>
      </c>
      <c r="AN21" s="51">
        <v>158.5</v>
      </c>
      <c r="AO21" s="51">
        <v>180.8</v>
      </c>
      <c r="AP21" s="51">
        <v>190.7</v>
      </c>
      <c r="AQ21" s="51">
        <v>200.9</v>
      </c>
      <c r="AR21" s="51">
        <v>241.55</v>
      </c>
      <c r="AS21" s="51">
        <v>304.75</v>
      </c>
      <c r="AU21" s="46" t="str">
        <f t="shared" si="9"/>
        <v>PACKET EXPRESS - 33170PRATA2.001 a 2.500</v>
      </c>
      <c r="AV21" s="50" t="s">
        <v>21</v>
      </c>
      <c r="AW21" s="50" t="s">
        <v>42</v>
      </c>
      <c r="AX21" s="51">
        <v>59.76</v>
      </c>
      <c r="AZ21" s="46" t="str">
        <f t="shared" si="10"/>
        <v>PACKET STANDARD  - 33162PRATA3.001 a 3.500</v>
      </c>
      <c r="BA21" s="50" t="s">
        <v>21</v>
      </c>
      <c r="BB21" s="50" t="s">
        <v>46</v>
      </c>
      <c r="BC21" s="51">
        <v>54.89</v>
      </c>
      <c r="BE21" s="46" t="str">
        <f t="shared" si="11"/>
        <v>PACKET NOVAS FAIXAS - 33227PRATA2.001 a 2.500</v>
      </c>
      <c r="BF21" s="50" t="s">
        <v>21</v>
      </c>
      <c r="BG21" s="50" t="s">
        <v>42</v>
      </c>
      <c r="BH21" s="51">
        <v>44.57</v>
      </c>
      <c r="BJ21" s="46"/>
      <c r="BK21" s="50"/>
      <c r="BL21" s="50"/>
      <c r="BM21" s="51"/>
      <c r="BN21" s="51"/>
      <c r="BO21" s="51"/>
      <c r="BP21" s="51"/>
      <c r="BQ21" s="51"/>
      <c r="BR21" s="51"/>
      <c r="BS21" s="51"/>
    </row>
    <row r="22" spans="1:71" ht="15.75" x14ac:dyDescent="0.25">
      <c r="A22" s="60">
        <v>5.67E-2</v>
      </c>
      <c r="C22" s="46" t="str">
        <f t="shared" si="3"/>
        <v>EXPORTA FÁCIL EXPRESSO - 45110PRATA3.501 a 4.000</v>
      </c>
      <c r="D22" s="50" t="s">
        <v>21</v>
      </c>
      <c r="E22" s="50" t="s">
        <v>48</v>
      </c>
      <c r="F22" s="51">
        <f t="shared" si="19"/>
        <v>255.9</v>
      </c>
      <c r="G22" s="51">
        <f t="shared" si="19"/>
        <v>265.2</v>
      </c>
      <c r="H22" s="51">
        <f t="shared" si="19"/>
        <v>308</v>
      </c>
      <c r="I22" s="51">
        <f t="shared" si="19"/>
        <v>355.85</v>
      </c>
      <c r="J22" s="51">
        <f t="shared" si="19"/>
        <v>459.25</v>
      </c>
      <c r="K22" s="51">
        <f t="shared" si="19"/>
        <v>505.3</v>
      </c>
      <c r="L22" s="51">
        <f t="shared" si="19"/>
        <v>611.35</v>
      </c>
      <c r="N22" s="46" t="str">
        <f>'[1]EXP FÁCIL STANDARD'!$A$1&amp;O22&amp;P22</f>
        <v>EXPORTA FÁCIL STANDARD - 45128PRATA3.501 a 4.000</v>
      </c>
      <c r="O22" s="50" t="s">
        <v>21</v>
      </c>
      <c r="P22" s="50" t="s">
        <v>48</v>
      </c>
      <c r="Q22" s="51">
        <f t="shared" si="20"/>
        <v>204.75</v>
      </c>
      <c r="R22" s="51">
        <f t="shared" si="20"/>
        <v>244</v>
      </c>
      <c r="S22" s="51">
        <f t="shared" si="20"/>
        <v>271</v>
      </c>
      <c r="T22" s="51">
        <f t="shared" si="20"/>
        <v>284.7</v>
      </c>
      <c r="U22" s="51">
        <f t="shared" si="20"/>
        <v>367.35</v>
      </c>
      <c r="V22" s="51">
        <f t="shared" si="20"/>
        <v>404.2</v>
      </c>
      <c r="W22" s="51">
        <f t="shared" si="20"/>
        <v>489.05</v>
      </c>
      <c r="Y22" s="46" t="str">
        <f t="shared" si="6"/>
        <v>EXPORTA FÁCIL ECONÔMICO - 45209 Peso (g)</v>
      </c>
      <c r="Z22" s="43"/>
      <c r="AA22" s="43" t="s">
        <v>12</v>
      </c>
      <c r="AB22" s="49" t="s">
        <v>13</v>
      </c>
      <c r="AC22" s="49" t="s">
        <v>14</v>
      </c>
      <c r="AD22" s="49" t="s">
        <v>15</v>
      </c>
      <c r="AE22" s="49" t="s">
        <v>16</v>
      </c>
      <c r="AF22" s="49" t="s">
        <v>17</v>
      </c>
      <c r="AG22" s="49" t="s">
        <v>18</v>
      </c>
      <c r="AH22" s="49" t="s">
        <v>19</v>
      </c>
      <c r="AJ22" s="46" t="str">
        <f t="shared" si="8"/>
        <v>DOCUMENTO INTERNACIONAL EXPRESSO - 45012PLATINUM251 a 500</v>
      </c>
      <c r="AK22" s="50" t="s">
        <v>33</v>
      </c>
      <c r="AL22" s="50" t="s">
        <v>29</v>
      </c>
      <c r="AM22" s="51">
        <v>146.35</v>
      </c>
      <c r="AN22" s="51">
        <v>163.35</v>
      </c>
      <c r="AO22" s="51">
        <v>192.65</v>
      </c>
      <c r="AP22" s="51">
        <v>202.55</v>
      </c>
      <c r="AQ22" s="51">
        <v>232.9</v>
      </c>
      <c r="AR22" s="51">
        <v>273.55</v>
      </c>
      <c r="AS22" s="51">
        <v>350.65</v>
      </c>
      <c r="AU22" s="46" t="str">
        <f t="shared" si="9"/>
        <v>PACKET EXPRESS - 33170PRATA2.501 a 3.000</v>
      </c>
      <c r="AV22" s="50" t="s">
        <v>21</v>
      </c>
      <c r="AW22" s="50" t="s">
        <v>44</v>
      </c>
      <c r="AX22" s="51">
        <v>64.2</v>
      </c>
      <c r="AZ22" s="46" t="str">
        <f t="shared" si="10"/>
        <v>PACKET STANDARD  - 33162PRATA3.501 a 4.000</v>
      </c>
      <c r="BA22" s="50" t="s">
        <v>21</v>
      </c>
      <c r="BB22" s="50" t="s">
        <v>48</v>
      </c>
      <c r="BC22" s="51">
        <v>58.77</v>
      </c>
      <c r="BE22" s="46" t="str">
        <f t="shared" si="11"/>
        <v>PACKET NOVAS FAIXAS - 33227PRATA2.501 a 3.000</v>
      </c>
      <c r="BF22" s="50" t="s">
        <v>21</v>
      </c>
      <c r="BG22" s="50" t="s">
        <v>44</v>
      </c>
      <c r="BH22" s="51">
        <v>48.23</v>
      </c>
      <c r="BJ22" s="46"/>
      <c r="BK22" s="50"/>
      <c r="BL22" s="50"/>
      <c r="BM22" s="51"/>
      <c r="BN22" s="51"/>
      <c r="BO22" s="51"/>
      <c r="BP22" s="51"/>
      <c r="BQ22" s="51"/>
      <c r="BR22" s="51"/>
      <c r="BS22" s="51"/>
    </row>
    <row r="23" spans="1:71" x14ac:dyDescent="0.25">
      <c r="C23" s="46" t="str">
        <f t="shared" si="3"/>
        <v>EXPORTA FÁCIL EXPRESSO - 45110PRATA4.001 a 4.500</v>
      </c>
      <c r="D23" s="50" t="s">
        <v>21</v>
      </c>
      <c r="E23" s="50" t="s">
        <v>50</v>
      </c>
      <c r="F23" s="51">
        <f t="shared" si="19"/>
        <v>276.8</v>
      </c>
      <c r="G23" s="51">
        <f t="shared" si="19"/>
        <v>289.89999999999998</v>
      </c>
      <c r="H23" s="51">
        <f t="shared" si="19"/>
        <v>334.55</v>
      </c>
      <c r="I23" s="51">
        <f t="shared" si="19"/>
        <v>384.35</v>
      </c>
      <c r="J23" s="51">
        <f t="shared" si="19"/>
        <v>496.3</v>
      </c>
      <c r="K23" s="51">
        <f t="shared" si="19"/>
        <v>546.20000000000005</v>
      </c>
      <c r="L23" s="51">
        <f t="shared" si="19"/>
        <v>660.75</v>
      </c>
      <c r="N23" s="46" t="str">
        <f>'[1]EXP FÁCIL STANDARD'!$A$1&amp;O23&amp;P23</f>
        <v>EXPORTA FÁCIL STANDARD - 45128PRATA4.001 a 4.500</v>
      </c>
      <c r="O23" s="50" t="s">
        <v>21</v>
      </c>
      <c r="P23" s="50" t="s">
        <v>50</v>
      </c>
      <c r="Q23" s="51">
        <f t="shared" si="20"/>
        <v>220</v>
      </c>
      <c r="R23" s="51">
        <f t="shared" si="20"/>
        <v>262.10000000000002</v>
      </c>
      <c r="S23" s="51">
        <f t="shared" si="20"/>
        <v>290.95</v>
      </c>
      <c r="T23" s="51">
        <f t="shared" si="20"/>
        <v>306.55</v>
      </c>
      <c r="U23" s="51">
        <f t="shared" si="20"/>
        <v>393.95</v>
      </c>
      <c r="V23" s="51">
        <f t="shared" si="20"/>
        <v>433.65</v>
      </c>
      <c r="W23" s="51">
        <f t="shared" si="20"/>
        <v>525.15</v>
      </c>
      <c r="Y23" s="46" t="str">
        <f t="shared" si="6"/>
        <v>EXPORTA FÁCIL ECONÔMICO - 45209DIAMANTE 10 a 500</v>
      </c>
      <c r="Z23" s="50" t="s">
        <v>37</v>
      </c>
      <c r="AA23" s="50" t="s">
        <v>22</v>
      </c>
      <c r="AB23" s="51">
        <v>114.8</v>
      </c>
      <c r="AC23" s="51">
        <v>140.25</v>
      </c>
      <c r="AD23" s="51">
        <v>151.85</v>
      </c>
      <c r="AE23" s="51">
        <v>159.5</v>
      </c>
      <c r="AF23" s="51">
        <v>167.75</v>
      </c>
      <c r="AG23" s="51">
        <v>205.95</v>
      </c>
      <c r="AH23" s="51">
        <v>274.05</v>
      </c>
      <c r="AJ23" s="46" t="str">
        <f t="shared" si="8"/>
        <v>DOCUMENTO INTERNACIONAL EXPRESSO - 45012PLATINUM501 a 1.000</v>
      </c>
      <c r="AK23" s="50" t="s">
        <v>33</v>
      </c>
      <c r="AL23" s="50" t="s">
        <v>35</v>
      </c>
      <c r="AM23" s="51">
        <v>155.55000000000001</v>
      </c>
      <c r="AN23" s="51">
        <v>173.25</v>
      </c>
      <c r="AO23" s="51">
        <v>216.1</v>
      </c>
      <c r="AP23" s="51">
        <v>225.95</v>
      </c>
      <c r="AQ23" s="51">
        <v>296.85000000000002</v>
      </c>
      <c r="AR23" s="51">
        <v>337.5</v>
      </c>
      <c r="AS23" s="51">
        <v>442.2</v>
      </c>
      <c r="AU23" s="46" t="str">
        <f t="shared" si="9"/>
        <v>PACKET EXPRESS - 33170PRATA3.001 a 3.500</v>
      </c>
      <c r="AV23" s="50" t="s">
        <v>21</v>
      </c>
      <c r="AW23" s="50" t="s">
        <v>46</v>
      </c>
      <c r="AX23" s="51">
        <v>68.62</v>
      </c>
      <c r="AZ23" s="46" t="str">
        <f t="shared" si="10"/>
        <v>PACKET STANDARD  - 33162PRATA4.001 a 4.500</v>
      </c>
      <c r="BA23" s="50" t="s">
        <v>21</v>
      </c>
      <c r="BB23" s="50" t="s">
        <v>50</v>
      </c>
      <c r="BC23" s="51">
        <v>62.64</v>
      </c>
      <c r="BE23" s="46" t="str">
        <f t="shared" si="11"/>
        <v>PACKET NOVAS FAIXAS - 33227PRATA3.001 a 3.500</v>
      </c>
      <c r="BF23" s="50" t="s">
        <v>21</v>
      </c>
      <c r="BG23" s="50" t="s">
        <v>46</v>
      </c>
      <c r="BH23" s="51">
        <v>51.89</v>
      </c>
      <c r="BJ23" s="46"/>
      <c r="BK23" s="50"/>
      <c r="BL23" s="50"/>
      <c r="BM23" s="51"/>
      <c r="BN23" s="51"/>
      <c r="BO23" s="51"/>
      <c r="BP23" s="51"/>
      <c r="BQ23" s="51"/>
      <c r="BR23" s="51"/>
      <c r="BS23" s="51"/>
    </row>
    <row r="24" spans="1:71" x14ac:dyDescent="0.25">
      <c r="C24" s="46" t="str">
        <f t="shared" si="3"/>
        <v>EXPORTA FÁCIL EXPRESSO - 45110PRATA4.501 a 5.000</v>
      </c>
      <c r="D24" s="50" t="s">
        <v>21</v>
      </c>
      <c r="E24" s="50" t="s">
        <v>52</v>
      </c>
      <c r="F24" s="51">
        <f t="shared" si="19"/>
        <v>297.7</v>
      </c>
      <c r="G24" s="51">
        <f t="shared" si="19"/>
        <v>314.60000000000002</v>
      </c>
      <c r="H24" s="51">
        <f t="shared" si="19"/>
        <v>361.2</v>
      </c>
      <c r="I24" s="51">
        <f t="shared" si="19"/>
        <v>412.85</v>
      </c>
      <c r="J24" s="51">
        <f t="shared" si="19"/>
        <v>533.29999999999995</v>
      </c>
      <c r="K24" s="51">
        <f t="shared" si="19"/>
        <v>587.04999999999995</v>
      </c>
      <c r="L24" s="51">
        <f t="shared" si="19"/>
        <v>710.2</v>
      </c>
      <c r="N24" s="46" t="str">
        <f>'[1]EXP FÁCIL STANDARD'!$A$1&amp;O24&amp;P24</f>
        <v>EXPORTA FÁCIL STANDARD - 45128PRATA4.501 a 5.000</v>
      </c>
      <c r="O24" s="50" t="s">
        <v>21</v>
      </c>
      <c r="P24" s="50" t="s">
        <v>52</v>
      </c>
      <c r="Q24" s="51">
        <f t="shared" si="20"/>
        <v>235.15</v>
      </c>
      <c r="R24" s="51">
        <f t="shared" si="20"/>
        <v>280.14999999999998</v>
      </c>
      <c r="S24" s="51">
        <f t="shared" si="20"/>
        <v>310.95</v>
      </c>
      <c r="T24" s="51">
        <f t="shared" si="20"/>
        <v>328.4</v>
      </c>
      <c r="U24" s="51">
        <f t="shared" si="20"/>
        <v>420.55</v>
      </c>
      <c r="V24" s="51">
        <f t="shared" si="20"/>
        <v>463.15</v>
      </c>
      <c r="W24" s="51">
        <f t="shared" si="20"/>
        <v>561.29999999999995</v>
      </c>
      <c r="Y24" s="46" t="str">
        <f t="shared" si="6"/>
        <v>EXPORTA FÁCIL ECONÔMICO - 45209DIAMANTE 1501 a 1000</v>
      </c>
      <c r="Z24" s="50" t="s">
        <v>37</v>
      </c>
      <c r="AA24" s="50" t="s">
        <v>28</v>
      </c>
      <c r="AB24" s="51">
        <v>121.75</v>
      </c>
      <c r="AC24" s="51">
        <v>148.19999999999999</v>
      </c>
      <c r="AD24" s="51">
        <v>161.15</v>
      </c>
      <c r="AE24" s="51">
        <v>169.25</v>
      </c>
      <c r="AF24" s="51">
        <v>178</v>
      </c>
      <c r="AG24" s="51">
        <v>218.45</v>
      </c>
      <c r="AH24" s="51">
        <v>290.75</v>
      </c>
      <c r="AJ24" s="46" t="str">
        <f t="shared" si="8"/>
        <v>DOCUMENTO INTERNACIONAL EXPRESSO - 45012PLATINUM1.001 a 1.500</v>
      </c>
      <c r="AK24" s="50" t="s">
        <v>33</v>
      </c>
      <c r="AL24" s="50" t="s">
        <v>39</v>
      </c>
      <c r="AM24" s="51">
        <v>166.8</v>
      </c>
      <c r="AN24" s="51">
        <v>184.35</v>
      </c>
      <c r="AO24" s="51">
        <v>241.8</v>
      </c>
      <c r="AP24" s="51">
        <v>251.7</v>
      </c>
      <c r="AQ24" s="51">
        <v>363.8</v>
      </c>
      <c r="AR24" s="51">
        <v>404.55</v>
      </c>
      <c r="AS24" s="51">
        <v>537.15</v>
      </c>
      <c r="AU24" s="46" t="str">
        <f t="shared" si="9"/>
        <v>PACKET EXPRESS - 33170PRATA3.501 a 4.000</v>
      </c>
      <c r="AV24" s="50" t="s">
        <v>21</v>
      </c>
      <c r="AW24" s="50" t="s">
        <v>48</v>
      </c>
      <c r="AX24" s="51">
        <v>73.05</v>
      </c>
      <c r="AZ24" s="46" t="str">
        <f t="shared" si="10"/>
        <v>PACKET STANDARD  - 33162PRATA4.501 a 5.000</v>
      </c>
      <c r="BA24" s="50" t="s">
        <v>21</v>
      </c>
      <c r="BB24" s="50" t="s">
        <v>52</v>
      </c>
      <c r="BC24" s="51">
        <v>66.52</v>
      </c>
      <c r="BE24" s="46" t="str">
        <f t="shared" si="11"/>
        <v>PACKET NOVAS FAIXAS - 33227PRATA3.501 a 4.000</v>
      </c>
      <c r="BF24" s="50" t="s">
        <v>21</v>
      </c>
      <c r="BG24" s="50" t="s">
        <v>48</v>
      </c>
      <c r="BH24" s="51">
        <v>55.55</v>
      </c>
      <c r="BJ24" s="46"/>
      <c r="BK24" s="50"/>
      <c r="BL24" s="50"/>
      <c r="BM24" s="51"/>
      <c r="BN24" s="51"/>
      <c r="BO24" s="51"/>
      <c r="BP24" s="51"/>
      <c r="BQ24" s="51"/>
      <c r="BR24" s="51"/>
      <c r="BS24" s="51"/>
    </row>
    <row r="25" spans="1:71" x14ac:dyDescent="0.25">
      <c r="A25" s="61" t="s">
        <v>265</v>
      </c>
      <c r="C25" s="46" t="str">
        <f t="shared" si="3"/>
        <v>EXPORTA FÁCIL EXPRESSO - 45110PRATA1/2 Kg Adicional</v>
      </c>
      <c r="D25" s="50" t="s">
        <v>21</v>
      </c>
      <c r="E25" s="50" t="s">
        <v>54</v>
      </c>
      <c r="F25" s="51">
        <f t="shared" si="19"/>
        <v>20.9</v>
      </c>
      <c r="G25" s="51">
        <f t="shared" si="19"/>
        <v>24.7</v>
      </c>
      <c r="H25" s="51">
        <f t="shared" si="19"/>
        <v>26.65</v>
      </c>
      <c r="I25" s="51">
        <f t="shared" si="19"/>
        <v>28.55</v>
      </c>
      <c r="J25" s="51">
        <f t="shared" si="19"/>
        <v>37.1</v>
      </c>
      <c r="K25" s="51">
        <f t="shared" si="19"/>
        <v>40.9</v>
      </c>
      <c r="L25" s="51">
        <f t="shared" si="19"/>
        <v>49.4</v>
      </c>
      <c r="N25" s="46" t="str">
        <f>'[1]EXP FÁCIL STANDARD'!$A$1&amp;O25&amp;P25</f>
        <v>EXPORTA FÁCIL STANDARD - 45128PRATA1/2 Kg Adicional</v>
      </c>
      <c r="O25" s="50" t="s">
        <v>21</v>
      </c>
      <c r="P25" s="50" t="s">
        <v>54</v>
      </c>
      <c r="Q25" s="51">
        <f t="shared" si="20"/>
        <v>15.25</v>
      </c>
      <c r="R25" s="51">
        <f t="shared" si="20"/>
        <v>18.100000000000001</v>
      </c>
      <c r="S25" s="51">
        <f t="shared" si="20"/>
        <v>19.95</v>
      </c>
      <c r="T25" s="51">
        <f t="shared" si="20"/>
        <v>21.9</v>
      </c>
      <c r="U25" s="51">
        <f t="shared" si="20"/>
        <v>26.65</v>
      </c>
      <c r="V25" s="51">
        <f t="shared" si="20"/>
        <v>29.45</v>
      </c>
      <c r="W25" s="51">
        <f t="shared" si="20"/>
        <v>36.15</v>
      </c>
      <c r="Y25" s="46" t="str">
        <f t="shared" si="6"/>
        <v>EXPORTA FÁCIL ECONÔMICO - 45209DIAMANTE 11001 a 1.500</v>
      </c>
      <c r="Z25" s="50" t="s">
        <v>37</v>
      </c>
      <c r="AA25" s="50" t="s">
        <v>34</v>
      </c>
      <c r="AB25" s="51">
        <v>128.80000000000001</v>
      </c>
      <c r="AC25" s="51">
        <v>156.19999999999999</v>
      </c>
      <c r="AD25" s="51">
        <v>170.35</v>
      </c>
      <c r="AE25" s="51">
        <v>178.95</v>
      </c>
      <c r="AF25" s="51">
        <v>188.25</v>
      </c>
      <c r="AG25" s="51">
        <v>231</v>
      </c>
      <c r="AH25" s="51">
        <v>307.45</v>
      </c>
      <c r="AJ25" s="46" t="str">
        <f t="shared" si="8"/>
        <v>DOCUMENTO INTERNACIONAL EXPRESSO - 45012PLATINUM1.501 a 2.000</v>
      </c>
      <c r="AK25" s="50" t="s">
        <v>33</v>
      </c>
      <c r="AL25" s="50" t="s">
        <v>38</v>
      </c>
      <c r="AM25" s="51">
        <v>175.95</v>
      </c>
      <c r="AN25" s="51">
        <v>194.1</v>
      </c>
      <c r="AO25" s="51">
        <v>265.3</v>
      </c>
      <c r="AP25" s="51">
        <v>275.14999999999998</v>
      </c>
      <c r="AQ25" s="51">
        <v>427.8</v>
      </c>
      <c r="AR25" s="51">
        <v>468.4</v>
      </c>
      <c r="AS25" s="51">
        <v>628.75</v>
      </c>
      <c r="AU25" s="46" t="str">
        <f t="shared" si="9"/>
        <v>PACKET EXPRESS - 33170PRATA4.001 a 4.500</v>
      </c>
      <c r="AV25" s="50" t="s">
        <v>21</v>
      </c>
      <c r="AW25" s="50" t="s">
        <v>50</v>
      </c>
      <c r="AX25" s="51">
        <v>77.47</v>
      </c>
      <c r="AZ25" s="46" t="str">
        <f t="shared" si="10"/>
        <v>PACKET STANDARD  - 33162PRATA1/2 Kg Adicional</v>
      </c>
      <c r="BA25" s="50" t="s">
        <v>21</v>
      </c>
      <c r="BB25" s="50" t="s">
        <v>54</v>
      </c>
      <c r="BC25" s="51">
        <v>3.87</v>
      </c>
      <c r="BE25" s="46" t="str">
        <f t="shared" si="11"/>
        <v>PACKET NOVAS FAIXAS - 33227PRATA4.001 a 4.500</v>
      </c>
      <c r="BF25" s="50" t="s">
        <v>21</v>
      </c>
      <c r="BG25" s="50" t="s">
        <v>50</v>
      </c>
      <c r="BH25" s="51">
        <v>59.22</v>
      </c>
      <c r="BJ25" s="46"/>
      <c r="BK25" s="50"/>
      <c r="BL25" s="50"/>
      <c r="BM25" s="51"/>
      <c r="BN25" s="51"/>
      <c r="BO25" s="51"/>
      <c r="BP25" s="51"/>
      <c r="BQ25" s="51"/>
      <c r="BR25" s="51"/>
      <c r="BS25" s="51"/>
    </row>
    <row r="26" spans="1:71" x14ac:dyDescent="0.25">
      <c r="A26" s="62">
        <v>0.05</v>
      </c>
      <c r="B26" s="47"/>
      <c r="C26" s="46" t="str">
        <f t="shared" si="3"/>
        <v>EXPORTA FÁCIL EXPRESSO - 45110 Peso (g)</v>
      </c>
      <c r="D26" s="43"/>
      <c r="E26" s="43" t="s">
        <v>12</v>
      </c>
      <c r="F26" s="49" t="s">
        <v>13</v>
      </c>
      <c r="G26" s="49" t="s">
        <v>14</v>
      </c>
      <c r="H26" s="49" t="s">
        <v>15</v>
      </c>
      <c r="I26" s="49" t="s">
        <v>16</v>
      </c>
      <c r="J26" s="49" t="s">
        <v>17</v>
      </c>
      <c r="K26" s="49" t="s">
        <v>18</v>
      </c>
      <c r="L26" s="49" t="s">
        <v>19</v>
      </c>
      <c r="M26" s="52"/>
      <c r="N26" s="46" t="str">
        <f>'[1]EXP FÁCIL STANDARD'!$A$1&amp;O26&amp;P26</f>
        <v>EXPORTA FÁCIL STANDARD - 45128 Peso (g)</v>
      </c>
      <c r="O26" s="43"/>
      <c r="P26" s="43" t="s">
        <v>12</v>
      </c>
      <c r="Q26" s="49" t="s">
        <v>13</v>
      </c>
      <c r="R26" s="49" t="s">
        <v>14</v>
      </c>
      <c r="S26" s="49" t="s">
        <v>15</v>
      </c>
      <c r="T26" s="49" t="s">
        <v>16</v>
      </c>
      <c r="U26" s="49" t="s">
        <v>17</v>
      </c>
      <c r="V26" s="49" t="s">
        <v>18</v>
      </c>
      <c r="W26" s="49" t="s">
        <v>19</v>
      </c>
      <c r="X26" s="47"/>
      <c r="Y26" s="46" t="str">
        <f t="shared" si="6"/>
        <v>EXPORTA FÁCIL ECONÔMICO - 45209DIAMANTE 11.501 a 2.000</v>
      </c>
      <c r="Z26" s="50" t="s">
        <v>37</v>
      </c>
      <c r="AA26" s="50" t="s">
        <v>38</v>
      </c>
      <c r="AB26" s="51">
        <v>151</v>
      </c>
      <c r="AC26" s="51">
        <v>185.3</v>
      </c>
      <c r="AD26" s="51">
        <v>194.8</v>
      </c>
      <c r="AE26" s="51">
        <v>198.3</v>
      </c>
      <c r="AF26" s="51">
        <v>218.55</v>
      </c>
      <c r="AG26" s="51">
        <v>272.25</v>
      </c>
      <c r="AH26" s="51">
        <v>324.3</v>
      </c>
      <c r="AI26" s="47"/>
      <c r="AJ26" s="46" t="str">
        <f t="shared" si="8"/>
        <v>DOCUMENTO INTERNACIONAL EXPRESSO - 45012 Peso (g)</v>
      </c>
      <c r="AK26" s="43"/>
      <c r="AL26" s="43" t="s">
        <v>12</v>
      </c>
      <c r="AM26" s="49" t="s">
        <v>13</v>
      </c>
      <c r="AN26" s="49" t="s">
        <v>14</v>
      </c>
      <c r="AO26" s="49" t="s">
        <v>15</v>
      </c>
      <c r="AP26" s="49" t="s">
        <v>16</v>
      </c>
      <c r="AQ26" s="49" t="s">
        <v>17</v>
      </c>
      <c r="AR26" s="49" t="s">
        <v>18</v>
      </c>
      <c r="AS26" s="49" t="s">
        <v>19</v>
      </c>
      <c r="AT26" s="47"/>
      <c r="AU26" s="46" t="str">
        <f t="shared" si="9"/>
        <v>PACKET EXPRESS - 33170PRATA4.501 a 5.000</v>
      </c>
      <c r="AV26" s="50" t="s">
        <v>21</v>
      </c>
      <c r="AW26" s="50" t="s">
        <v>52</v>
      </c>
      <c r="AX26" s="51">
        <v>81.900000000000006</v>
      </c>
      <c r="AY26" s="47"/>
      <c r="AZ26" s="46" t="str">
        <f t="shared" si="10"/>
        <v>PACKET STANDARD  - 33162 Peso (g)</v>
      </c>
      <c r="BA26" s="43"/>
      <c r="BB26" s="43" t="s">
        <v>12</v>
      </c>
      <c r="BC26" s="49" t="s">
        <v>20</v>
      </c>
      <c r="BD26" s="47"/>
      <c r="BE26" s="46" t="str">
        <f t="shared" si="11"/>
        <v>PACKET NOVAS FAIXAS - 33227PRATA4.501 a 5.000</v>
      </c>
      <c r="BF26" s="50" t="s">
        <v>21</v>
      </c>
      <c r="BG26" s="50" t="s">
        <v>52</v>
      </c>
      <c r="BH26" s="51">
        <v>62.88</v>
      </c>
      <c r="BI26" s="47"/>
      <c r="BJ26" s="46"/>
      <c r="BK26" s="43"/>
      <c r="BL26" s="43"/>
      <c r="BM26" s="49"/>
      <c r="BN26" s="49"/>
      <c r="BO26" s="49"/>
      <c r="BP26" s="49"/>
      <c r="BQ26" s="49"/>
      <c r="BR26" s="49"/>
      <c r="BS26" s="49"/>
    </row>
    <row r="27" spans="1:71" x14ac:dyDescent="0.25">
      <c r="A27" s="63">
        <v>0.08</v>
      </c>
      <c r="C27" s="46" t="str">
        <f t="shared" si="3"/>
        <v>EXPORTA FÁCIL EXPRESSO - 45110OURO0 a 500</v>
      </c>
      <c r="D27" s="50" t="s">
        <v>27</v>
      </c>
      <c r="E27" s="50" t="s">
        <v>22</v>
      </c>
      <c r="F27" s="51">
        <f>F39</f>
        <v>179.2</v>
      </c>
      <c r="G27" s="51">
        <f t="shared" ref="G27:L27" si="21">G39</f>
        <v>185.8</v>
      </c>
      <c r="H27" s="51">
        <f t="shared" si="21"/>
        <v>215.7</v>
      </c>
      <c r="I27" s="51">
        <f t="shared" si="21"/>
        <v>249.25</v>
      </c>
      <c r="J27" s="51">
        <f t="shared" si="21"/>
        <v>321.64999999999998</v>
      </c>
      <c r="K27" s="51">
        <f t="shared" si="21"/>
        <v>353.9</v>
      </c>
      <c r="L27" s="51">
        <f t="shared" si="21"/>
        <v>428.15</v>
      </c>
      <c r="N27" s="46" t="str">
        <f>'[1]EXP FÁCIL STANDARD'!$A$1&amp;O27&amp;P27</f>
        <v>EXPORTA FÁCIL STANDARD - 45128OURO0 a 500</v>
      </c>
      <c r="O27" s="50" t="s">
        <v>27</v>
      </c>
      <c r="P27" s="50" t="s">
        <v>22</v>
      </c>
      <c r="Q27" s="51">
        <f>Q39</f>
        <v>143.4</v>
      </c>
      <c r="R27" s="51">
        <f t="shared" ref="R27:W27" si="22">R39</f>
        <v>170.85</v>
      </c>
      <c r="S27" s="51">
        <f t="shared" si="22"/>
        <v>189.85</v>
      </c>
      <c r="T27" s="51">
        <f t="shared" si="22"/>
        <v>199.4</v>
      </c>
      <c r="U27" s="51">
        <f t="shared" si="22"/>
        <v>257.3</v>
      </c>
      <c r="V27" s="51">
        <f t="shared" si="22"/>
        <v>283.14999999999998</v>
      </c>
      <c r="W27" s="51">
        <f t="shared" si="22"/>
        <v>342.55</v>
      </c>
      <c r="Y27" s="46" t="str">
        <f t="shared" si="6"/>
        <v>EXPORTA FÁCIL ECONÔMICO - 45209 Peso (g)</v>
      </c>
      <c r="Z27" s="43"/>
      <c r="AA27" s="43" t="s">
        <v>12</v>
      </c>
      <c r="AB27" s="49" t="s">
        <v>13</v>
      </c>
      <c r="AC27" s="49" t="s">
        <v>14</v>
      </c>
      <c r="AD27" s="49" t="s">
        <v>15</v>
      </c>
      <c r="AE27" s="49" t="s">
        <v>16</v>
      </c>
      <c r="AF27" s="49" t="s">
        <v>17</v>
      </c>
      <c r="AG27" s="49" t="s">
        <v>18</v>
      </c>
      <c r="AH27" s="49" t="s">
        <v>19</v>
      </c>
      <c r="AJ27" s="46" t="str">
        <f t="shared" si="8"/>
        <v>DOCUMENTO INTERNACIONAL EXPRESSO - 45012DIAMANTE 10 a 250</v>
      </c>
      <c r="AK27" s="50" t="s">
        <v>37</v>
      </c>
      <c r="AL27" s="50" t="s">
        <v>23</v>
      </c>
      <c r="AM27" s="51">
        <v>141.80000000000001</v>
      </c>
      <c r="AN27" s="51">
        <v>158.5</v>
      </c>
      <c r="AO27" s="51">
        <v>180.8</v>
      </c>
      <c r="AP27" s="51">
        <v>190.7</v>
      </c>
      <c r="AQ27" s="51">
        <v>200.9</v>
      </c>
      <c r="AR27" s="51">
        <v>241.55</v>
      </c>
      <c r="AS27" s="51">
        <v>304.75</v>
      </c>
      <c r="AU27" s="46" t="str">
        <f t="shared" si="9"/>
        <v>PACKET EXPRESS - 33170PRATA1/2 Kg Adicional</v>
      </c>
      <c r="AV27" s="50" t="s">
        <v>21</v>
      </c>
      <c r="AW27" s="50" t="s">
        <v>54</v>
      </c>
      <c r="AX27" s="51">
        <v>4.43</v>
      </c>
      <c r="AZ27" s="46" t="str">
        <f t="shared" si="10"/>
        <v>PACKET STANDARD  - 33162OURO0 a 500</v>
      </c>
      <c r="BA27" s="50" t="s">
        <v>27</v>
      </c>
      <c r="BB27" s="50" t="s">
        <v>22</v>
      </c>
      <c r="BC27" s="51">
        <v>31.65</v>
      </c>
      <c r="BE27" s="46" t="str">
        <f t="shared" si="11"/>
        <v>PACKET NOVAS FAIXAS - 33227PRATA1/2 Kg Adicional</v>
      </c>
      <c r="BF27" s="50" t="s">
        <v>21</v>
      </c>
      <c r="BG27" s="50" t="s">
        <v>54</v>
      </c>
      <c r="BH27" s="51">
        <v>3.66</v>
      </c>
      <c r="BJ27" s="46"/>
      <c r="BK27" s="50"/>
      <c r="BL27" s="50"/>
      <c r="BM27" s="51"/>
      <c r="BN27" s="51"/>
      <c r="BO27" s="51"/>
      <c r="BP27" s="51"/>
      <c r="BQ27" s="51"/>
      <c r="BR27" s="51"/>
      <c r="BS27" s="51"/>
    </row>
    <row r="28" spans="1:71" x14ac:dyDescent="0.25">
      <c r="A28" s="63">
        <v>0.12</v>
      </c>
      <c r="C28" s="46" t="str">
        <f t="shared" si="3"/>
        <v>EXPORTA FÁCIL EXPRESSO - 45110OURO501 a 1000</v>
      </c>
      <c r="D28" s="50" t="s">
        <v>27</v>
      </c>
      <c r="E28" s="50" t="s">
        <v>28</v>
      </c>
      <c r="F28" s="51">
        <f t="shared" ref="F28:L37" si="23">F40</f>
        <v>190.15</v>
      </c>
      <c r="G28" s="51">
        <f t="shared" si="23"/>
        <v>197.1</v>
      </c>
      <c r="H28" s="51">
        <f t="shared" si="23"/>
        <v>228.85</v>
      </c>
      <c r="I28" s="51">
        <f t="shared" si="23"/>
        <v>264.45</v>
      </c>
      <c r="J28" s="51">
        <f t="shared" si="23"/>
        <v>341.2</v>
      </c>
      <c r="K28" s="51">
        <f t="shared" si="23"/>
        <v>375.4</v>
      </c>
      <c r="L28" s="51">
        <f t="shared" si="23"/>
        <v>454.3</v>
      </c>
      <c r="N28" s="46" t="str">
        <f>'[1]EXP FÁCIL STANDARD'!$A$1&amp;O28&amp;P28</f>
        <v>EXPORTA FÁCIL STANDARD - 45128OURO501 a 1000</v>
      </c>
      <c r="O28" s="50" t="s">
        <v>27</v>
      </c>
      <c r="P28" s="50" t="s">
        <v>28</v>
      </c>
      <c r="Q28" s="51">
        <f t="shared" ref="Q28:W37" si="24">Q40</f>
        <v>152.15</v>
      </c>
      <c r="R28" s="51">
        <f t="shared" si="24"/>
        <v>181.35</v>
      </c>
      <c r="S28" s="51">
        <f t="shared" si="24"/>
        <v>201.35</v>
      </c>
      <c r="T28" s="51">
        <f t="shared" si="24"/>
        <v>211.55</v>
      </c>
      <c r="U28" s="51">
        <f t="shared" si="24"/>
        <v>273</v>
      </c>
      <c r="V28" s="51">
        <f t="shared" si="24"/>
        <v>300.35000000000002</v>
      </c>
      <c r="W28" s="51">
        <f t="shared" si="24"/>
        <v>363.5</v>
      </c>
      <c r="Y28" s="46" t="str">
        <f t="shared" si="6"/>
        <v>EXPORTA FÁCIL ECONÔMICO - 45209DIAMANTE 20 a 500</v>
      </c>
      <c r="Z28" s="50" t="s">
        <v>41</v>
      </c>
      <c r="AA28" s="50" t="s">
        <v>22</v>
      </c>
      <c r="AB28" s="51">
        <v>114.8</v>
      </c>
      <c r="AC28" s="51">
        <v>140.25</v>
      </c>
      <c r="AD28" s="51">
        <v>151.85</v>
      </c>
      <c r="AE28" s="51">
        <v>159.5</v>
      </c>
      <c r="AF28" s="51">
        <v>167.75</v>
      </c>
      <c r="AG28" s="51">
        <v>205.95</v>
      </c>
      <c r="AH28" s="51">
        <v>274.05</v>
      </c>
      <c r="AJ28" s="46" t="str">
        <f t="shared" si="8"/>
        <v>DOCUMENTO INTERNACIONAL EXPRESSO - 45012DIAMANTE 1251 a 500</v>
      </c>
      <c r="AK28" s="50" t="s">
        <v>37</v>
      </c>
      <c r="AL28" s="50" t="s">
        <v>29</v>
      </c>
      <c r="AM28" s="51">
        <v>146.35</v>
      </c>
      <c r="AN28" s="51">
        <v>163.35</v>
      </c>
      <c r="AO28" s="51">
        <v>192.65</v>
      </c>
      <c r="AP28" s="51">
        <v>202.55</v>
      </c>
      <c r="AQ28" s="51">
        <v>232.9</v>
      </c>
      <c r="AR28" s="51">
        <v>273.55</v>
      </c>
      <c r="AS28" s="51">
        <v>350.65</v>
      </c>
      <c r="AU28" s="46" t="str">
        <f t="shared" si="9"/>
        <v>PACKET EXPRESS - 33170 Peso (g)</v>
      </c>
      <c r="AV28" s="43"/>
      <c r="AW28" s="43" t="s">
        <v>12</v>
      </c>
      <c r="AX28" s="49" t="s">
        <v>20</v>
      </c>
      <c r="AZ28" s="46" t="str">
        <f t="shared" si="10"/>
        <v>PACKET STANDARD  - 33162OURO501 a 1000</v>
      </c>
      <c r="BA28" s="50" t="s">
        <v>27</v>
      </c>
      <c r="BB28" s="50" t="s">
        <v>28</v>
      </c>
      <c r="BC28" s="51">
        <v>35.53</v>
      </c>
      <c r="BE28" s="46" t="str">
        <f t="shared" si="11"/>
        <v>PACKET NOVAS FAIXAS - 33227 Peso (g)</v>
      </c>
      <c r="BF28" s="43"/>
      <c r="BG28" s="43" t="s">
        <v>12</v>
      </c>
      <c r="BH28" s="49" t="s">
        <v>20</v>
      </c>
      <c r="BJ28" s="46"/>
      <c r="BK28" s="50"/>
      <c r="BL28" s="50"/>
      <c r="BM28" s="51"/>
      <c r="BN28" s="51"/>
      <c r="BO28" s="51"/>
      <c r="BP28" s="51"/>
      <c r="BQ28" s="51"/>
      <c r="BR28" s="51"/>
      <c r="BS28" s="51"/>
    </row>
    <row r="29" spans="1:71" x14ac:dyDescent="0.25">
      <c r="A29" s="63">
        <v>0.15</v>
      </c>
      <c r="C29" s="46" t="str">
        <f t="shared" si="3"/>
        <v>EXPORTA FÁCIL EXPRESSO - 45110OURO1001 a 1.500</v>
      </c>
      <c r="D29" s="50" t="s">
        <v>27</v>
      </c>
      <c r="E29" s="50" t="s">
        <v>34</v>
      </c>
      <c r="F29" s="51">
        <f t="shared" si="23"/>
        <v>201.1</v>
      </c>
      <c r="G29" s="51">
        <f t="shared" si="23"/>
        <v>208.4</v>
      </c>
      <c r="H29" s="51">
        <f t="shared" si="23"/>
        <v>242.05</v>
      </c>
      <c r="I29" s="51">
        <f t="shared" si="23"/>
        <v>279.55</v>
      </c>
      <c r="J29" s="51">
        <f t="shared" si="23"/>
        <v>360.75</v>
      </c>
      <c r="K29" s="51">
        <f t="shared" si="23"/>
        <v>396.95</v>
      </c>
      <c r="L29" s="51">
        <f t="shared" si="23"/>
        <v>480.3</v>
      </c>
      <c r="N29" s="46" t="str">
        <f>'[1]EXP FÁCIL STANDARD'!$A$1&amp;O29&amp;P29</f>
        <v>EXPORTA FÁCIL STANDARD - 45128OURO1001 a 1.500</v>
      </c>
      <c r="O29" s="50" t="s">
        <v>27</v>
      </c>
      <c r="P29" s="50" t="s">
        <v>34</v>
      </c>
      <c r="Q29" s="51">
        <f t="shared" si="24"/>
        <v>160.9</v>
      </c>
      <c r="R29" s="51">
        <f t="shared" si="24"/>
        <v>191.75</v>
      </c>
      <c r="S29" s="51">
        <f t="shared" si="24"/>
        <v>212.95</v>
      </c>
      <c r="T29" s="51">
        <f t="shared" si="24"/>
        <v>223.65</v>
      </c>
      <c r="U29" s="51">
        <f t="shared" si="24"/>
        <v>288.7</v>
      </c>
      <c r="V29" s="51">
        <f t="shared" si="24"/>
        <v>317.64999999999998</v>
      </c>
      <c r="W29" s="51">
        <f t="shared" si="24"/>
        <v>384.25</v>
      </c>
      <c r="Y29" s="46" t="str">
        <f t="shared" si="6"/>
        <v>EXPORTA FÁCIL ECONÔMICO - 45209DIAMANTE 2501 a 1000</v>
      </c>
      <c r="Z29" s="50" t="s">
        <v>41</v>
      </c>
      <c r="AA29" s="50" t="s">
        <v>28</v>
      </c>
      <c r="AB29" s="51">
        <v>121.75</v>
      </c>
      <c r="AC29" s="51">
        <v>148.19999999999999</v>
      </c>
      <c r="AD29" s="51">
        <v>161.15</v>
      </c>
      <c r="AE29" s="51">
        <v>169.25</v>
      </c>
      <c r="AF29" s="51">
        <v>178</v>
      </c>
      <c r="AG29" s="51">
        <v>218.45</v>
      </c>
      <c r="AH29" s="51">
        <v>290.75</v>
      </c>
      <c r="AJ29" s="46" t="str">
        <f t="shared" si="8"/>
        <v>DOCUMENTO INTERNACIONAL EXPRESSO - 45012DIAMANTE 1501 a 1.000</v>
      </c>
      <c r="AK29" s="50" t="s">
        <v>37</v>
      </c>
      <c r="AL29" s="50" t="s">
        <v>35</v>
      </c>
      <c r="AM29" s="51">
        <v>155.55000000000001</v>
      </c>
      <c r="AN29" s="51">
        <v>173.25</v>
      </c>
      <c r="AO29" s="51">
        <v>216.1</v>
      </c>
      <c r="AP29" s="51">
        <v>225.95</v>
      </c>
      <c r="AQ29" s="51">
        <v>296.85000000000002</v>
      </c>
      <c r="AR29" s="51">
        <v>337.5</v>
      </c>
      <c r="AS29" s="51">
        <v>442.2</v>
      </c>
      <c r="AU29" s="46" t="str">
        <f t="shared" si="9"/>
        <v>PACKET EXPRESS - 33170OURO0 a 300</v>
      </c>
      <c r="AV29" s="50" t="s">
        <v>27</v>
      </c>
      <c r="AW29" s="50" t="s">
        <v>24</v>
      </c>
      <c r="AX29" s="51">
        <v>40.29</v>
      </c>
      <c r="AZ29" s="46" t="str">
        <f t="shared" si="10"/>
        <v>PACKET STANDARD  - 33162OURO1001 a 1.500</v>
      </c>
      <c r="BA29" s="50" t="s">
        <v>27</v>
      </c>
      <c r="BB29" s="50" t="s">
        <v>34</v>
      </c>
      <c r="BC29" s="51">
        <v>39.4</v>
      </c>
      <c r="BE29" s="46" t="str">
        <f t="shared" si="11"/>
        <v>PACKET NOVAS FAIXAS - 33227OURO0 a 200</v>
      </c>
      <c r="BF29" s="50" t="s">
        <v>27</v>
      </c>
      <c r="BG29" s="50" t="s">
        <v>25</v>
      </c>
      <c r="BH29" s="51">
        <v>20.190000000000001</v>
      </c>
      <c r="BJ29" s="46"/>
      <c r="BK29" s="50"/>
      <c r="BL29" s="50"/>
      <c r="BM29" s="51"/>
      <c r="BN29" s="51"/>
      <c r="BO29" s="51"/>
      <c r="BP29" s="51"/>
      <c r="BQ29" s="51"/>
      <c r="BR29" s="51"/>
      <c r="BS29" s="51"/>
    </row>
    <row r="30" spans="1:71" x14ac:dyDescent="0.25">
      <c r="C30" s="46" t="str">
        <f t="shared" si="3"/>
        <v>EXPORTA FÁCIL EXPRESSO - 45110OURO1.501 a 2.000</v>
      </c>
      <c r="D30" s="50" t="s">
        <v>27</v>
      </c>
      <c r="E30" s="50" t="s">
        <v>38</v>
      </c>
      <c r="F30" s="51">
        <f t="shared" si="23"/>
        <v>212.1</v>
      </c>
      <c r="G30" s="51">
        <f t="shared" si="23"/>
        <v>219.8</v>
      </c>
      <c r="H30" s="51">
        <f t="shared" si="23"/>
        <v>255.25</v>
      </c>
      <c r="I30" s="51">
        <f t="shared" si="23"/>
        <v>294.95</v>
      </c>
      <c r="J30" s="51">
        <f t="shared" si="23"/>
        <v>380.7</v>
      </c>
      <c r="K30" s="51">
        <f t="shared" si="23"/>
        <v>418.75</v>
      </c>
      <c r="L30" s="51">
        <f t="shared" si="23"/>
        <v>506.65</v>
      </c>
      <c r="N30" s="46" t="str">
        <f>'[1]EXP FÁCIL STANDARD'!$A$1&amp;O30&amp;P30</f>
        <v>EXPORTA FÁCIL STANDARD - 45128OURO1.501 a 2.000</v>
      </c>
      <c r="O30" s="50" t="s">
        <v>27</v>
      </c>
      <c r="P30" s="50" t="s">
        <v>38</v>
      </c>
      <c r="Q30" s="51">
        <f t="shared" si="24"/>
        <v>169.7</v>
      </c>
      <c r="R30" s="51">
        <f t="shared" si="24"/>
        <v>202.2</v>
      </c>
      <c r="S30" s="51">
        <f t="shared" si="24"/>
        <v>224.7</v>
      </c>
      <c r="T30" s="51">
        <f t="shared" si="24"/>
        <v>235.95</v>
      </c>
      <c r="U30" s="51">
        <f t="shared" si="24"/>
        <v>304.55</v>
      </c>
      <c r="V30" s="51">
        <f t="shared" si="24"/>
        <v>335.05</v>
      </c>
      <c r="W30" s="51">
        <f t="shared" si="24"/>
        <v>405.4</v>
      </c>
      <c r="Y30" s="46" t="str">
        <f t="shared" si="6"/>
        <v>EXPORTA FÁCIL ECONÔMICO - 45209DIAMANTE 21001 a 1.500</v>
      </c>
      <c r="Z30" s="50" t="s">
        <v>41</v>
      </c>
      <c r="AA30" s="50" t="s">
        <v>34</v>
      </c>
      <c r="AB30" s="51">
        <v>128.80000000000001</v>
      </c>
      <c r="AC30" s="51">
        <v>156.19999999999999</v>
      </c>
      <c r="AD30" s="51">
        <v>170.35</v>
      </c>
      <c r="AE30" s="51">
        <v>178.95</v>
      </c>
      <c r="AF30" s="51">
        <v>188.25</v>
      </c>
      <c r="AG30" s="51">
        <v>231</v>
      </c>
      <c r="AH30" s="51">
        <v>307.45</v>
      </c>
      <c r="AJ30" s="46" t="str">
        <f t="shared" si="8"/>
        <v>DOCUMENTO INTERNACIONAL EXPRESSO - 45012DIAMANTE 11.001 a 1.500</v>
      </c>
      <c r="AK30" s="50" t="s">
        <v>37</v>
      </c>
      <c r="AL30" s="50" t="s">
        <v>39</v>
      </c>
      <c r="AM30" s="51">
        <v>166.8</v>
      </c>
      <c r="AN30" s="51">
        <v>184.35</v>
      </c>
      <c r="AO30" s="51">
        <v>241.8</v>
      </c>
      <c r="AP30" s="51">
        <v>251.7</v>
      </c>
      <c r="AQ30" s="51">
        <v>363.8</v>
      </c>
      <c r="AR30" s="51">
        <v>404.55</v>
      </c>
      <c r="AS30" s="51">
        <v>537.15</v>
      </c>
      <c r="AU30" s="46" t="str">
        <f t="shared" si="9"/>
        <v>PACKET EXPRESS - 33170OURO301 a 500</v>
      </c>
      <c r="AV30" s="50" t="s">
        <v>27</v>
      </c>
      <c r="AW30" s="50" t="s">
        <v>30</v>
      </c>
      <c r="AX30" s="51">
        <v>42.06</v>
      </c>
      <c r="AZ30" s="46" t="str">
        <f t="shared" si="10"/>
        <v>PACKET STANDARD  - 33162OURO1.501 a 2.000</v>
      </c>
      <c r="BA30" s="50" t="s">
        <v>27</v>
      </c>
      <c r="BB30" s="50" t="s">
        <v>38</v>
      </c>
      <c r="BC30" s="51">
        <v>43.27</v>
      </c>
      <c r="BE30" s="46" t="str">
        <f t="shared" si="11"/>
        <v>PACKET NOVAS FAIXAS - 33227OURO201 a 500</v>
      </c>
      <c r="BF30" s="50" t="s">
        <v>27</v>
      </c>
      <c r="BG30" s="50" t="s">
        <v>31</v>
      </c>
      <c r="BH30" s="51">
        <v>29.92</v>
      </c>
      <c r="BJ30" s="46"/>
      <c r="BK30" s="50"/>
      <c r="BL30" s="50"/>
      <c r="BM30" s="51"/>
      <c r="BN30" s="51"/>
      <c r="BO30" s="51"/>
      <c r="BP30" s="51"/>
      <c r="BQ30" s="51"/>
      <c r="BR30" s="51"/>
      <c r="BS30" s="51"/>
    </row>
    <row r="31" spans="1:71" x14ac:dyDescent="0.25">
      <c r="C31" s="46" t="str">
        <f t="shared" si="3"/>
        <v>EXPORTA FÁCIL EXPRESSO - 45110OURO2.001 a 2.500</v>
      </c>
      <c r="D31" s="50" t="s">
        <v>27</v>
      </c>
      <c r="E31" s="50" t="s">
        <v>42</v>
      </c>
      <c r="F31" s="51">
        <f t="shared" si="23"/>
        <v>223.05</v>
      </c>
      <c r="G31" s="51">
        <f t="shared" si="23"/>
        <v>231.1</v>
      </c>
      <c r="H31" s="51">
        <f t="shared" si="23"/>
        <v>268.45</v>
      </c>
      <c r="I31" s="51">
        <f t="shared" si="23"/>
        <v>310.2</v>
      </c>
      <c r="J31" s="51">
        <f t="shared" si="23"/>
        <v>400.2</v>
      </c>
      <c r="K31" s="51">
        <f t="shared" si="23"/>
        <v>440.3</v>
      </c>
      <c r="L31" s="51">
        <f t="shared" si="23"/>
        <v>532.79999999999995</v>
      </c>
      <c r="N31" s="46" t="str">
        <f>'[1]EXP FÁCIL STANDARD'!$A$1&amp;O31&amp;P31</f>
        <v>EXPORTA FÁCIL STANDARD - 45128OURO2.001 a 2.500</v>
      </c>
      <c r="O31" s="50" t="s">
        <v>27</v>
      </c>
      <c r="P31" s="50" t="s">
        <v>42</v>
      </c>
      <c r="Q31" s="51">
        <f t="shared" si="24"/>
        <v>178.45</v>
      </c>
      <c r="R31" s="51">
        <f t="shared" si="24"/>
        <v>212.65</v>
      </c>
      <c r="S31" s="51">
        <f t="shared" si="24"/>
        <v>236.25</v>
      </c>
      <c r="T31" s="51">
        <f t="shared" si="24"/>
        <v>248.1</v>
      </c>
      <c r="U31" s="51">
        <f t="shared" si="24"/>
        <v>320.2</v>
      </c>
      <c r="V31" s="51">
        <f t="shared" si="24"/>
        <v>352.35</v>
      </c>
      <c r="W31" s="51">
        <f t="shared" si="24"/>
        <v>426.25</v>
      </c>
      <c r="Y31" s="46" t="str">
        <f t="shared" si="6"/>
        <v>EXPORTA FÁCIL ECONÔMICO - 45209DIAMANTE 21.501 a 2.000</v>
      </c>
      <c r="Z31" s="50" t="s">
        <v>41</v>
      </c>
      <c r="AA31" s="50" t="s">
        <v>38</v>
      </c>
      <c r="AB31" s="51">
        <v>151</v>
      </c>
      <c r="AC31" s="51">
        <v>185.3</v>
      </c>
      <c r="AD31" s="51">
        <v>194.8</v>
      </c>
      <c r="AE31" s="51">
        <v>198.3</v>
      </c>
      <c r="AF31" s="51">
        <v>218.55</v>
      </c>
      <c r="AG31" s="51">
        <v>272.25</v>
      </c>
      <c r="AH31" s="51">
        <v>324.3</v>
      </c>
      <c r="AJ31" s="46" t="str">
        <f t="shared" si="8"/>
        <v>DOCUMENTO INTERNACIONAL EXPRESSO - 45012DIAMANTE 11.501 a 2.000</v>
      </c>
      <c r="AK31" s="50" t="s">
        <v>37</v>
      </c>
      <c r="AL31" s="50" t="s">
        <v>38</v>
      </c>
      <c r="AM31" s="51">
        <v>175.95</v>
      </c>
      <c r="AN31" s="51">
        <v>194.1</v>
      </c>
      <c r="AO31" s="51">
        <v>265.3</v>
      </c>
      <c r="AP31" s="51">
        <v>275.14999999999998</v>
      </c>
      <c r="AQ31" s="51">
        <v>427.8</v>
      </c>
      <c r="AR31" s="51">
        <v>468.4</v>
      </c>
      <c r="AS31" s="51">
        <v>628.75</v>
      </c>
      <c r="AU31" s="46" t="str">
        <f t="shared" si="9"/>
        <v>PACKET EXPRESS - 33170OURO501 a 1000</v>
      </c>
      <c r="AV31" s="50" t="s">
        <v>27</v>
      </c>
      <c r="AW31" s="50" t="s">
        <v>28</v>
      </c>
      <c r="AX31" s="51">
        <v>46.48</v>
      </c>
      <c r="AZ31" s="46" t="str">
        <f t="shared" si="10"/>
        <v>PACKET STANDARD  - 33162OURO2.001 a 2.500</v>
      </c>
      <c r="BA31" s="50" t="s">
        <v>27</v>
      </c>
      <c r="BB31" s="50" t="s">
        <v>42</v>
      </c>
      <c r="BC31" s="51">
        <v>47.14</v>
      </c>
      <c r="BE31" s="46" t="str">
        <f t="shared" si="11"/>
        <v>PACKET NOVAS FAIXAS - 33227OURO501 a 1000</v>
      </c>
      <c r="BF31" s="50" t="s">
        <v>27</v>
      </c>
      <c r="BG31" s="50" t="s">
        <v>28</v>
      </c>
      <c r="BH31" s="51">
        <v>33.58</v>
      </c>
      <c r="BJ31" s="46"/>
      <c r="BK31" s="50"/>
      <c r="BL31" s="50"/>
      <c r="BM31" s="51"/>
      <c r="BN31" s="51"/>
      <c r="BO31" s="51"/>
      <c r="BP31" s="51"/>
      <c r="BQ31" s="51"/>
      <c r="BR31" s="51"/>
      <c r="BS31" s="51"/>
    </row>
    <row r="32" spans="1:71" x14ac:dyDescent="0.25">
      <c r="A32" s="59" t="s">
        <v>308</v>
      </c>
      <c r="C32" s="46" t="str">
        <f t="shared" si="3"/>
        <v>EXPORTA FÁCIL EXPRESSO - 45110OURO2.501 a 3.000</v>
      </c>
      <c r="D32" s="50" t="s">
        <v>27</v>
      </c>
      <c r="E32" s="50" t="s">
        <v>44</v>
      </c>
      <c r="F32" s="51">
        <f t="shared" si="23"/>
        <v>233.95</v>
      </c>
      <c r="G32" s="51">
        <f t="shared" si="23"/>
        <v>242.5</v>
      </c>
      <c r="H32" s="51">
        <f t="shared" si="23"/>
        <v>281.55</v>
      </c>
      <c r="I32" s="51">
        <f t="shared" si="23"/>
        <v>325.25</v>
      </c>
      <c r="J32" s="51">
        <f t="shared" si="23"/>
        <v>419.8</v>
      </c>
      <c r="K32" s="51">
        <f t="shared" si="23"/>
        <v>462</v>
      </c>
      <c r="L32" s="51">
        <f t="shared" si="23"/>
        <v>558.95000000000005</v>
      </c>
      <c r="N32" s="46" t="str">
        <f>'[1]EXP FÁCIL STANDARD'!$A$1&amp;O32&amp;P32</f>
        <v>EXPORTA FÁCIL STANDARD - 45128OURO2.501 a 3.000</v>
      </c>
      <c r="O32" s="50" t="s">
        <v>27</v>
      </c>
      <c r="P32" s="50" t="s">
        <v>44</v>
      </c>
      <c r="Q32" s="51">
        <f t="shared" si="24"/>
        <v>187.2</v>
      </c>
      <c r="R32" s="51">
        <f t="shared" si="24"/>
        <v>223.15</v>
      </c>
      <c r="S32" s="51">
        <f t="shared" si="24"/>
        <v>247.85</v>
      </c>
      <c r="T32" s="51">
        <f t="shared" si="24"/>
        <v>260.3</v>
      </c>
      <c r="U32" s="51">
        <f t="shared" si="24"/>
        <v>335.9</v>
      </c>
      <c r="V32" s="51">
        <f t="shared" si="24"/>
        <v>369.55</v>
      </c>
      <c r="W32" s="51">
        <f t="shared" si="24"/>
        <v>447.15</v>
      </c>
      <c r="Y32" s="46" t="str">
        <f t="shared" si="6"/>
        <v>EXPORTA FÁCIL ECONÔMICO - 45209 Peso (g)</v>
      </c>
      <c r="Z32" s="43"/>
      <c r="AA32" s="43" t="s">
        <v>12</v>
      </c>
      <c r="AB32" s="49" t="s">
        <v>13</v>
      </c>
      <c r="AC32" s="49" t="s">
        <v>14</v>
      </c>
      <c r="AD32" s="49" t="s">
        <v>15</v>
      </c>
      <c r="AE32" s="49" t="s">
        <v>16</v>
      </c>
      <c r="AF32" s="49" t="s">
        <v>17</v>
      </c>
      <c r="AG32" s="49" t="s">
        <v>18</v>
      </c>
      <c r="AH32" s="49" t="s">
        <v>19</v>
      </c>
      <c r="AJ32" s="46" t="str">
        <f t="shared" si="8"/>
        <v>DOCUMENTO INTERNACIONAL EXPRESSO - 45012 Peso (g)</v>
      </c>
      <c r="AK32" s="43"/>
      <c r="AL32" s="43" t="s">
        <v>12</v>
      </c>
      <c r="AM32" s="49" t="s">
        <v>13</v>
      </c>
      <c r="AN32" s="49" t="s">
        <v>14</v>
      </c>
      <c r="AO32" s="49" t="s">
        <v>15</v>
      </c>
      <c r="AP32" s="49" t="s">
        <v>16</v>
      </c>
      <c r="AQ32" s="49" t="s">
        <v>17</v>
      </c>
      <c r="AR32" s="49" t="s">
        <v>18</v>
      </c>
      <c r="AS32" s="49" t="s">
        <v>19</v>
      </c>
      <c r="AU32" s="46" t="str">
        <f t="shared" si="9"/>
        <v>PACKET EXPRESS - 33170OURO1001 a 1.500</v>
      </c>
      <c r="AV32" s="50" t="s">
        <v>27</v>
      </c>
      <c r="AW32" s="50" t="s">
        <v>34</v>
      </c>
      <c r="AX32" s="51">
        <v>50.91</v>
      </c>
      <c r="AZ32" s="46" t="str">
        <f t="shared" si="10"/>
        <v>PACKET STANDARD  - 33162OURO2.501 a 3.000</v>
      </c>
      <c r="BA32" s="50" t="s">
        <v>27</v>
      </c>
      <c r="BB32" s="50" t="s">
        <v>44</v>
      </c>
      <c r="BC32" s="51">
        <v>51.02</v>
      </c>
      <c r="BE32" s="46" t="str">
        <f t="shared" si="11"/>
        <v>PACKET NOVAS FAIXAS - 33227OURO1001 a 1.500</v>
      </c>
      <c r="BF32" s="50" t="s">
        <v>27</v>
      </c>
      <c r="BG32" s="50" t="s">
        <v>34</v>
      </c>
      <c r="BH32" s="51">
        <v>37.25</v>
      </c>
      <c r="BJ32" s="46"/>
      <c r="BK32" s="50"/>
      <c r="BL32" s="50"/>
      <c r="BM32" s="51"/>
      <c r="BN32" s="51"/>
      <c r="BO32" s="51"/>
      <c r="BP32" s="51"/>
      <c r="BQ32" s="51"/>
      <c r="BR32" s="51"/>
      <c r="BS32" s="51"/>
    </row>
    <row r="33" spans="1:71" x14ac:dyDescent="0.25">
      <c r="A33" s="68">
        <v>0.15</v>
      </c>
      <c r="C33" s="46" t="str">
        <f t="shared" si="3"/>
        <v>EXPORTA FÁCIL EXPRESSO - 45110OURO3.001 a 3.500</v>
      </c>
      <c r="D33" s="50" t="s">
        <v>27</v>
      </c>
      <c r="E33" s="50" t="s">
        <v>46</v>
      </c>
      <c r="F33" s="51">
        <f t="shared" si="23"/>
        <v>244.95</v>
      </c>
      <c r="G33" s="51">
        <f t="shared" si="23"/>
        <v>253.9</v>
      </c>
      <c r="H33" s="51">
        <f t="shared" si="23"/>
        <v>294.85000000000002</v>
      </c>
      <c r="I33" s="51">
        <f t="shared" si="23"/>
        <v>340.65</v>
      </c>
      <c r="J33" s="51">
        <f t="shared" si="23"/>
        <v>439.55</v>
      </c>
      <c r="K33" s="51">
        <f t="shared" si="23"/>
        <v>483.75</v>
      </c>
      <c r="L33" s="51">
        <f t="shared" si="23"/>
        <v>585.25</v>
      </c>
      <c r="N33" s="46" t="str">
        <f>'[1]EXP FÁCIL STANDARD'!$A$1&amp;O33&amp;P33</f>
        <v>EXPORTA FÁCIL STANDARD - 45128OURO3.001 a 3.500</v>
      </c>
      <c r="O33" s="50" t="s">
        <v>27</v>
      </c>
      <c r="P33" s="50" t="s">
        <v>46</v>
      </c>
      <c r="Q33" s="51">
        <f t="shared" si="24"/>
        <v>196.05</v>
      </c>
      <c r="R33" s="51">
        <f t="shared" si="24"/>
        <v>233.55</v>
      </c>
      <c r="S33" s="51">
        <f t="shared" si="24"/>
        <v>259.39999999999998</v>
      </c>
      <c r="T33" s="51">
        <f t="shared" si="24"/>
        <v>272.55</v>
      </c>
      <c r="U33" s="51">
        <f t="shared" si="24"/>
        <v>351.65</v>
      </c>
      <c r="V33" s="51">
        <f t="shared" si="24"/>
        <v>387.05</v>
      </c>
      <c r="W33" s="51">
        <f t="shared" si="24"/>
        <v>468.15</v>
      </c>
      <c r="Y33" s="46" t="str">
        <f t="shared" si="6"/>
        <v>EXPORTA FÁCIL ECONÔMICO - 45209DIAMANTE 30 a 500</v>
      </c>
      <c r="Z33" s="50" t="s">
        <v>43</v>
      </c>
      <c r="AA33" s="50" t="s">
        <v>22</v>
      </c>
      <c r="AB33" s="51">
        <v>114.8</v>
      </c>
      <c r="AC33" s="51">
        <v>140.25</v>
      </c>
      <c r="AD33" s="51">
        <v>151.85</v>
      </c>
      <c r="AE33" s="51">
        <v>159.5</v>
      </c>
      <c r="AF33" s="51">
        <v>167.75</v>
      </c>
      <c r="AG33" s="51">
        <v>205.95</v>
      </c>
      <c r="AH33" s="51">
        <v>274.05</v>
      </c>
      <c r="AJ33" s="46" t="str">
        <f t="shared" si="8"/>
        <v>DOCUMENTO INTERNACIONAL EXPRESSO - 45012DIAMANTE 20 a 250</v>
      </c>
      <c r="AK33" s="50" t="s">
        <v>41</v>
      </c>
      <c r="AL33" s="50" t="s">
        <v>23</v>
      </c>
      <c r="AM33" s="51">
        <v>141.80000000000001</v>
      </c>
      <c r="AN33" s="51">
        <v>158.5</v>
      </c>
      <c r="AO33" s="51">
        <v>180.8</v>
      </c>
      <c r="AP33" s="51">
        <v>190.7</v>
      </c>
      <c r="AQ33" s="51">
        <v>200.9</v>
      </c>
      <c r="AR33" s="51">
        <v>241.55</v>
      </c>
      <c r="AS33" s="51">
        <v>304.75</v>
      </c>
      <c r="AU33" s="46" t="str">
        <f t="shared" si="9"/>
        <v>PACKET EXPRESS - 33170OURO1.501 a 2.000</v>
      </c>
      <c r="AV33" s="50" t="s">
        <v>27</v>
      </c>
      <c r="AW33" s="50" t="s">
        <v>38</v>
      </c>
      <c r="AX33" s="51">
        <v>55.33</v>
      </c>
      <c r="AZ33" s="46" t="str">
        <f t="shared" si="10"/>
        <v>PACKET STANDARD  - 33162OURO3.001 a 3.500</v>
      </c>
      <c r="BA33" s="50" t="s">
        <v>27</v>
      </c>
      <c r="BB33" s="50" t="s">
        <v>46</v>
      </c>
      <c r="BC33" s="51">
        <v>54.89</v>
      </c>
      <c r="BE33" s="46" t="str">
        <f t="shared" si="11"/>
        <v>PACKET NOVAS FAIXAS - 33227OURO1.501 a 2.000</v>
      </c>
      <c r="BF33" s="50" t="s">
        <v>27</v>
      </c>
      <c r="BG33" s="50" t="s">
        <v>38</v>
      </c>
      <c r="BH33" s="51">
        <v>40.909999999999997</v>
      </c>
      <c r="BJ33" s="46"/>
      <c r="BK33" s="50"/>
      <c r="BL33" s="50"/>
      <c r="BM33" s="51"/>
      <c r="BN33" s="51"/>
      <c r="BO33" s="51"/>
      <c r="BP33" s="51"/>
      <c r="BQ33" s="51"/>
      <c r="BR33" s="51"/>
      <c r="BS33" s="51"/>
    </row>
    <row r="34" spans="1:71" x14ac:dyDescent="0.25">
      <c r="A34" s="68">
        <v>0.16</v>
      </c>
      <c r="C34" s="46" t="str">
        <f t="shared" si="3"/>
        <v>EXPORTA FÁCIL EXPRESSO - 45110OURO3.501 a 4.000</v>
      </c>
      <c r="D34" s="50" t="s">
        <v>27</v>
      </c>
      <c r="E34" s="50" t="s">
        <v>48</v>
      </c>
      <c r="F34" s="51">
        <f t="shared" si="23"/>
        <v>255.9</v>
      </c>
      <c r="G34" s="51">
        <f t="shared" si="23"/>
        <v>265.2</v>
      </c>
      <c r="H34" s="51">
        <f t="shared" si="23"/>
        <v>308</v>
      </c>
      <c r="I34" s="51">
        <f t="shared" si="23"/>
        <v>355.85</v>
      </c>
      <c r="J34" s="51">
        <f t="shared" si="23"/>
        <v>459.25</v>
      </c>
      <c r="K34" s="51">
        <f t="shared" si="23"/>
        <v>505.3</v>
      </c>
      <c r="L34" s="51">
        <f t="shared" si="23"/>
        <v>611.35</v>
      </c>
      <c r="N34" s="46" t="str">
        <f>'[1]EXP FÁCIL STANDARD'!$A$1&amp;O34&amp;P34</f>
        <v>EXPORTA FÁCIL STANDARD - 45128OURO3.501 a 4.000</v>
      </c>
      <c r="O34" s="50" t="s">
        <v>27</v>
      </c>
      <c r="P34" s="50" t="s">
        <v>48</v>
      </c>
      <c r="Q34" s="51">
        <f t="shared" si="24"/>
        <v>204.75</v>
      </c>
      <c r="R34" s="51">
        <f t="shared" si="24"/>
        <v>244</v>
      </c>
      <c r="S34" s="51">
        <f t="shared" si="24"/>
        <v>271</v>
      </c>
      <c r="T34" s="51">
        <f t="shared" si="24"/>
        <v>284.7</v>
      </c>
      <c r="U34" s="51">
        <f t="shared" si="24"/>
        <v>367.35</v>
      </c>
      <c r="V34" s="51">
        <f t="shared" si="24"/>
        <v>404.2</v>
      </c>
      <c r="W34" s="51">
        <f t="shared" si="24"/>
        <v>489.05</v>
      </c>
      <c r="Y34" s="46" t="str">
        <f t="shared" si="6"/>
        <v>EXPORTA FÁCIL ECONÔMICO - 45209DIAMANTE 3501 a 1000</v>
      </c>
      <c r="Z34" s="50" t="s">
        <v>43</v>
      </c>
      <c r="AA34" s="50" t="s">
        <v>28</v>
      </c>
      <c r="AB34" s="51">
        <v>121.75</v>
      </c>
      <c r="AC34" s="51">
        <v>148.19999999999999</v>
      </c>
      <c r="AD34" s="51">
        <v>161.15</v>
      </c>
      <c r="AE34" s="51">
        <v>169.25</v>
      </c>
      <c r="AF34" s="51">
        <v>178</v>
      </c>
      <c r="AG34" s="51">
        <v>218.45</v>
      </c>
      <c r="AH34" s="51">
        <v>290.75</v>
      </c>
      <c r="AJ34" s="46" t="str">
        <f t="shared" si="8"/>
        <v>DOCUMENTO INTERNACIONAL EXPRESSO - 45012DIAMANTE 2251 a 500</v>
      </c>
      <c r="AK34" s="50" t="s">
        <v>41</v>
      </c>
      <c r="AL34" s="50" t="s">
        <v>29</v>
      </c>
      <c r="AM34" s="51">
        <v>146.35</v>
      </c>
      <c r="AN34" s="51">
        <v>163.35</v>
      </c>
      <c r="AO34" s="51">
        <v>192.65</v>
      </c>
      <c r="AP34" s="51">
        <v>202.55</v>
      </c>
      <c r="AQ34" s="51">
        <v>232.9</v>
      </c>
      <c r="AR34" s="51">
        <v>273.55</v>
      </c>
      <c r="AS34" s="51">
        <v>350.65</v>
      </c>
      <c r="AU34" s="46" t="str">
        <f t="shared" si="9"/>
        <v>PACKET EXPRESS - 33170OURO2.001 a 2.500</v>
      </c>
      <c r="AV34" s="50" t="s">
        <v>27</v>
      </c>
      <c r="AW34" s="50" t="s">
        <v>42</v>
      </c>
      <c r="AX34" s="51">
        <v>59.76</v>
      </c>
      <c r="AZ34" s="46" t="str">
        <f t="shared" si="10"/>
        <v>PACKET STANDARD  - 33162OURO3.501 a 4.000</v>
      </c>
      <c r="BA34" s="50" t="s">
        <v>27</v>
      </c>
      <c r="BB34" s="50" t="s">
        <v>48</v>
      </c>
      <c r="BC34" s="51">
        <v>58.77</v>
      </c>
      <c r="BE34" s="46" t="str">
        <f t="shared" si="11"/>
        <v>PACKET NOVAS FAIXAS - 33227OURO2.001 a 2.500</v>
      </c>
      <c r="BF34" s="50" t="s">
        <v>27</v>
      </c>
      <c r="BG34" s="50" t="s">
        <v>42</v>
      </c>
      <c r="BH34" s="51">
        <v>44.57</v>
      </c>
      <c r="BJ34" s="46"/>
      <c r="BK34" s="50"/>
      <c r="BL34" s="50"/>
      <c r="BM34" s="51"/>
      <c r="BN34" s="51"/>
      <c r="BO34" s="51"/>
      <c r="BP34" s="51"/>
      <c r="BQ34" s="51"/>
      <c r="BR34" s="51"/>
      <c r="BS34" s="51"/>
    </row>
    <row r="35" spans="1:71" x14ac:dyDescent="0.25">
      <c r="A35" s="68">
        <v>0.17</v>
      </c>
      <c r="C35" s="46" t="str">
        <f t="shared" si="3"/>
        <v>EXPORTA FÁCIL EXPRESSO - 45110OURO4.001 a 4.500</v>
      </c>
      <c r="D35" s="50" t="s">
        <v>27</v>
      </c>
      <c r="E35" s="50" t="s">
        <v>50</v>
      </c>
      <c r="F35" s="51">
        <f t="shared" si="23"/>
        <v>276.8</v>
      </c>
      <c r="G35" s="51">
        <f t="shared" si="23"/>
        <v>289.89999999999998</v>
      </c>
      <c r="H35" s="51">
        <f t="shared" si="23"/>
        <v>334.55</v>
      </c>
      <c r="I35" s="51">
        <f t="shared" si="23"/>
        <v>384.35</v>
      </c>
      <c r="J35" s="51">
        <f t="shared" si="23"/>
        <v>496.3</v>
      </c>
      <c r="K35" s="51">
        <f t="shared" si="23"/>
        <v>546.20000000000005</v>
      </c>
      <c r="L35" s="51">
        <f t="shared" si="23"/>
        <v>660.75</v>
      </c>
      <c r="N35" s="46" t="str">
        <f>'[1]EXP FÁCIL STANDARD'!$A$1&amp;O35&amp;P35</f>
        <v>EXPORTA FÁCIL STANDARD - 45128OURO4.001 a 4.500</v>
      </c>
      <c r="O35" s="50" t="s">
        <v>27</v>
      </c>
      <c r="P35" s="50" t="s">
        <v>50</v>
      </c>
      <c r="Q35" s="51">
        <f t="shared" si="24"/>
        <v>220</v>
      </c>
      <c r="R35" s="51">
        <f t="shared" si="24"/>
        <v>262.10000000000002</v>
      </c>
      <c r="S35" s="51">
        <f t="shared" si="24"/>
        <v>290.95</v>
      </c>
      <c r="T35" s="51">
        <f t="shared" si="24"/>
        <v>306.55</v>
      </c>
      <c r="U35" s="51">
        <f t="shared" si="24"/>
        <v>393.95</v>
      </c>
      <c r="V35" s="51">
        <f t="shared" si="24"/>
        <v>433.65</v>
      </c>
      <c r="W35" s="51">
        <f t="shared" si="24"/>
        <v>525.15</v>
      </c>
      <c r="Y35" s="46" t="str">
        <f t="shared" si="6"/>
        <v>EXPORTA FÁCIL ECONÔMICO - 45209DIAMANTE 31001 a 1.500</v>
      </c>
      <c r="Z35" s="50" t="s">
        <v>43</v>
      </c>
      <c r="AA35" s="50" t="s">
        <v>34</v>
      </c>
      <c r="AB35" s="51">
        <v>128.80000000000001</v>
      </c>
      <c r="AC35" s="51">
        <v>156.19999999999999</v>
      </c>
      <c r="AD35" s="51">
        <v>170.35</v>
      </c>
      <c r="AE35" s="51">
        <v>178.95</v>
      </c>
      <c r="AF35" s="51">
        <v>188.25</v>
      </c>
      <c r="AG35" s="51">
        <v>231</v>
      </c>
      <c r="AH35" s="51">
        <v>307.45</v>
      </c>
      <c r="AJ35" s="46" t="str">
        <f t="shared" si="8"/>
        <v>DOCUMENTO INTERNACIONAL EXPRESSO - 45012DIAMANTE 2501 a 1.000</v>
      </c>
      <c r="AK35" s="50" t="s">
        <v>41</v>
      </c>
      <c r="AL35" s="50" t="s">
        <v>35</v>
      </c>
      <c r="AM35" s="51">
        <v>155.55000000000001</v>
      </c>
      <c r="AN35" s="51">
        <v>173.25</v>
      </c>
      <c r="AO35" s="51">
        <v>216.1</v>
      </c>
      <c r="AP35" s="51">
        <v>225.95</v>
      </c>
      <c r="AQ35" s="51">
        <v>296.85000000000002</v>
      </c>
      <c r="AR35" s="51">
        <v>337.5</v>
      </c>
      <c r="AS35" s="51">
        <v>442.2</v>
      </c>
      <c r="AU35" s="46" t="str">
        <f t="shared" si="9"/>
        <v>PACKET EXPRESS - 33170OURO2.501 a 3.000</v>
      </c>
      <c r="AV35" s="50" t="s">
        <v>27</v>
      </c>
      <c r="AW35" s="50" t="s">
        <v>44</v>
      </c>
      <c r="AX35" s="51">
        <v>64.2</v>
      </c>
      <c r="AZ35" s="46" t="str">
        <f t="shared" si="10"/>
        <v>PACKET STANDARD  - 33162OURO4.001 a 4.500</v>
      </c>
      <c r="BA35" s="50" t="s">
        <v>27</v>
      </c>
      <c r="BB35" s="50" t="s">
        <v>50</v>
      </c>
      <c r="BC35" s="51">
        <v>62.64</v>
      </c>
      <c r="BE35" s="46" t="str">
        <f t="shared" si="11"/>
        <v>PACKET NOVAS FAIXAS - 33227OURO2.501 a 3.000</v>
      </c>
      <c r="BF35" s="50" t="s">
        <v>27</v>
      </c>
      <c r="BG35" s="50" t="s">
        <v>44</v>
      </c>
      <c r="BH35" s="51">
        <v>48.23</v>
      </c>
      <c r="BJ35" s="46"/>
      <c r="BK35" s="50"/>
      <c r="BL35" s="50"/>
      <c r="BM35" s="51"/>
      <c r="BN35" s="51"/>
      <c r="BO35" s="51"/>
      <c r="BP35" s="51"/>
      <c r="BQ35" s="51"/>
      <c r="BR35" s="51"/>
      <c r="BS35" s="51"/>
    </row>
    <row r="36" spans="1:71" x14ac:dyDescent="0.25">
      <c r="A36" s="68">
        <v>0.18</v>
      </c>
      <c r="C36" s="46" t="str">
        <f t="shared" si="3"/>
        <v>EXPORTA FÁCIL EXPRESSO - 45110OURO4.501 a 5.000</v>
      </c>
      <c r="D36" s="50" t="s">
        <v>27</v>
      </c>
      <c r="E36" s="50" t="s">
        <v>52</v>
      </c>
      <c r="F36" s="51">
        <f t="shared" si="23"/>
        <v>297.7</v>
      </c>
      <c r="G36" s="51">
        <f t="shared" si="23"/>
        <v>314.60000000000002</v>
      </c>
      <c r="H36" s="51">
        <f t="shared" si="23"/>
        <v>361.2</v>
      </c>
      <c r="I36" s="51">
        <f t="shared" si="23"/>
        <v>412.85</v>
      </c>
      <c r="J36" s="51">
        <f t="shared" si="23"/>
        <v>533.29999999999995</v>
      </c>
      <c r="K36" s="51">
        <f t="shared" si="23"/>
        <v>587.04999999999995</v>
      </c>
      <c r="L36" s="51">
        <f t="shared" si="23"/>
        <v>710.2</v>
      </c>
      <c r="N36" s="46" t="str">
        <f>'[1]EXP FÁCIL STANDARD'!$A$1&amp;O36&amp;P36</f>
        <v>EXPORTA FÁCIL STANDARD - 45128OURO4.501 a 5.000</v>
      </c>
      <c r="O36" s="50" t="s">
        <v>27</v>
      </c>
      <c r="P36" s="50" t="s">
        <v>52</v>
      </c>
      <c r="Q36" s="51">
        <f t="shared" si="24"/>
        <v>235.15</v>
      </c>
      <c r="R36" s="51">
        <f t="shared" si="24"/>
        <v>280.14999999999998</v>
      </c>
      <c r="S36" s="51">
        <f t="shared" si="24"/>
        <v>310.95</v>
      </c>
      <c r="T36" s="51">
        <f t="shared" si="24"/>
        <v>328.4</v>
      </c>
      <c r="U36" s="51">
        <f t="shared" si="24"/>
        <v>420.55</v>
      </c>
      <c r="V36" s="51">
        <f t="shared" si="24"/>
        <v>463.15</v>
      </c>
      <c r="W36" s="51">
        <f t="shared" si="24"/>
        <v>561.29999999999995</v>
      </c>
      <c r="Y36" s="46" t="str">
        <f t="shared" si="6"/>
        <v>EXPORTA FÁCIL ECONÔMICO - 45209DIAMANTE 31.501 a 2.000</v>
      </c>
      <c r="Z36" s="50" t="s">
        <v>43</v>
      </c>
      <c r="AA36" s="50" t="s">
        <v>38</v>
      </c>
      <c r="AB36" s="51">
        <v>151</v>
      </c>
      <c r="AC36" s="51">
        <v>185.3</v>
      </c>
      <c r="AD36" s="51">
        <v>194.8</v>
      </c>
      <c r="AE36" s="51">
        <v>198.3</v>
      </c>
      <c r="AF36" s="51">
        <v>218.55</v>
      </c>
      <c r="AG36" s="51">
        <v>272.25</v>
      </c>
      <c r="AH36" s="51">
        <v>324.3</v>
      </c>
      <c r="AJ36" s="46" t="str">
        <f t="shared" si="8"/>
        <v>DOCUMENTO INTERNACIONAL EXPRESSO - 45012DIAMANTE 21.001 a 1.500</v>
      </c>
      <c r="AK36" s="50" t="s">
        <v>41</v>
      </c>
      <c r="AL36" s="50" t="s">
        <v>39</v>
      </c>
      <c r="AM36" s="51">
        <v>166.8</v>
      </c>
      <c r="AN36" s="51">
        <v>184.35</v>
      </c>
      <c r="AO36" s="51">
        <v>241.8</v>
      </c>
      <c r="AP36" s="51">
        <v>251.7</v>
      </c>
      <c r="AQ36" s="51">
        <v>363.8</v>
      </c>
      <c r="AR36" s="51">
        <v>404.55</v>
      </c>
      <c r="AS36" s="51">
        <v>537.15</v>
      </c>
      <c r="AU36" s="46" t="str">
        <f t="shared" si="9"/>
        <v>PACKET EXPRESS - 33170OURO3.001 a 3.500</v>
      </c>
      <c r="AV36" s="50" t="s">
        <v>27</v>
      </c>
      <c r="AW36" s="50" t="s">
        <v>46</v>
      </c>
      <c r="AX36" s="51">
        <v>68.62</v>
      </c>
      <c r="AZ36" s="46" t="str">
        <f t="shared" si="10"/>
        <v>PACKET STANDARD  - 33162OURO4.501 a 5.000</v>
      </c>
      <c r="BA36" s="50" t="s">
        <v>27</v>
      </c>
      <c r="BB36" s="50" t="s">
        <v>52</v>
      </c>
      <c r="BC36" s="51">
        <v>66.52</v>
      </c>
      <c r="BE36" s="46" t="str">
        <f t="shared" si="11"/>
        <v>PACKET NOVAS FAIXAS - 33227OURO3.001 a 3.500</v>
      </c>
      <c r="BF36" s="50" t="s">
        <v>27</v>
      </c>
      <c r="BG36" s="50" t="s">
        <v>46</v>
      </c>
      <c r="BH36" s="51">
        <v>51.89</v>
      </c>
      <c r="BJ36" s="46"/>
      <c r="BK36" s="50"/>
      <c r="BL36" s="50"/>
      <c r="BM36" s="51"/>
      <c r="BN36" s="51"/>
      <c r="BO36" s="51"/>
      <c r="BP36" s="51"/>
      <c r="BQ36" s="51"/>
      <c r="BR36" s="51"/>
      <c r="BS36" s="51"/>
    </row>
    <row r="37" spans="1:71" x14ac:dyDescent="0.25">
      <c r="A37" s="68">
        <v>0.2</v>
      </c>
      <c r="C37" s="46" t="str">
        <f t="shared" si="3"/>
        <v>EXPORTA FÁCIL EXPRESSO - 45110OURO1/2 Kg Adicional</v>
      </c>
      <c r="D37" s="50" t="s">
        <v>27</v>
      </c>
      <c r="E37" s="50" t="s">
        <v>54</v>
      </c>
      <c r="F37" s="51">
        <f t="shared" si="23"/>
        <v>20.9</v>
      </c>
      <c r="G37" s="51">
        <f t="shared" si="23"/>
        <v>24.7</v>
      </c>
      <c r="H37" s="51">
        <f t="shared" si="23"/>
        <v>26.65</v>
      </c>
      <c r="I37" s="51">
        <f t="shared" si="23"/>
        <v>28.55</v>
      </c>
      <c r="J37" s="51">
        <f t="shared" si="23"/>
        <v>37.1</v>
      </c>
      <c r="K37" s="51">
        <f t="shared" si="23"/>
        <v>40.9</v>
      </c>
      <c r="L37" s="51">
        <f t="shared" si="23"/>
        <v>49.4</v>
      </c>
      <c r="N37" s="46" t="str">
        <f>'[1]EXP FÁCIL STANDARD'!$A$1&amp;O37&amp;P37</f>
        <v>EXPORTA FÁCIL STANDARD - 45128OURO1/2 Kg Adicional</v>
      </c>
      <c r="O37" s="50" t="s">
        <v>27</v>
      </c>
      <c r="P37" s="50" t="s">
        <v>54</v>
      </c>
      <c r="Q37" s="51">
        <f t="shared" si="24"/>
        <v>15.25</v>
      </c>
      <c r="R37" s="51">
        <f t="shared" si="24"/>
        <v>18.100000000000001</v>
      </c>
      <c r="S37" s="51">
        <f t="shared" si="24"/>
        <v>19.95</v>
      </c>
      <c r="T37" s="51">
        <f t="shared" si="24"/>
        <v>21.9</v>
      </c>
      <c r="U37" s="51">
        <f t="shared" si="24"/>
        <v>26.65</v>
      </c>
      <c r="V37" s="51">
        <f t="shared" si="24"/>
        <v>29.45</v>
      </c>
      <c r="W37" s="51">
        <f t="shared" si="24"/>
        <v>36.15</v>
      </c>
      <c r="Y37" s="46" t="str">
        <f t="shared" si="6"/>
        <v>EXPORTA FÁCIL ECONÔMICO - 45209 Peso (g)</v>
      </c>
      <c r="Z37" s="43"/>
      <c r="AA37" s="43" t="s">
        <v>12</v>
      </c>
      <c r="AB37" s="49" t="s">
        <v>13</v>
      </c>
      <c r="AC37" s="49" t="s">
        <v>14</v>
      </c>
      <c r="AD37" s="49" t="s">
        <v>15</v>
      </c>
      <c r="AE37" s="49" t="s">
        <v>16</v>
      </c>
      <c r="AF37" s="49" t="s">
        <v>17</v>
      </c>
      <c r="AG37" s="49" t="s">
        <v>18</v>
      </c>
      <c r="AH37" s="49" t="s">
        <v>19</v>
      </c>
      <c r="AJ37" s="46" t="str">
        <f t="shared" si="8"/>
        <v>DOCUMENTO INTERNACIONAL EXPRESSO - 45012DIAMANTE 21.501 a 2.000</v>
      </c>
      <c r="AK37" s="50" t="s">
        <v>41</v>
      </c>
      <c r="AL37" s="50" t="s">
        <v>38</v>
      </c>
      <c r="AM37" s="51">
        <v>175.95</v>
      </c>
      <c r="AN37" s="51">
        <v>194.1</v>
      </c>
      <c r="AO37" s="51">
        <v>265.3</v>
      </c>
      <c r="AP37" s="51">
        <v>275.14999999999998</v>
      </c>
      <c r="AQ37" s="51">
        <v>427.8</v>
      </c>
      <c r="AR37" s="51">
        <v>468.4</v>
      </c>
      <c r="AS37" s="51">
        <v>628.75</v>
      </c>
      <c r="AU37" s="46" t="str">
        <f t="shared" si="9"/>
        <v>PACKET EXPRESS - 33170OURO3.501 a 4.000</v>
      </c>
      <c r="AV37" s="50" t="s">
        <v>27</v>
      </c>
      <c r="AW37" s="50" t="s">
        <v>48</v>
      </c>
      <c r="AX37" s="51">
        <v>73.05</v>
      </c>
      <c r="AZ37" s="46" t="str">
        <f t="shared" si="10"/>
        <v>PACKET STANDARD  - 33162OURO1/2 Kg Adicional</v>
      </c>
      <c r="BA37" s="50" t="s">
        <v>27</v>
      </c>
      <c r="BB37" s="50" t="s">
        <v>54</v>
      </c>
      <c r="BC37" s="51">
        <v>3.87</v>
      </c>
      <c r="BE37" s="46" t="str">
        <f t="shared" si="11"/>
        <v>PACKET NOVAS FAIXAS - 33227OURO3.501 a 4.000</v>
      </c>
      <c r="BF37" s="50" t="s">
        <v>27</v>
      </c>
      <c r="BG37" s="50" t="s">
        <v>48</v>
      </c>
      <c r="BH37" s="51">
        <v>55.55</v>
      </c>
      <c r="BJ37" s="46"/>
      <c r="BK37" s="50"/>
      <c r="BL37" s="50"/>
      <c r="BM37" s="51"/>
      <c r="BN37" s="51"/>
      <c r="BO37" s="51"/>
      <c r="BP37" s="51"/>
      <c r="BQ37" s="51"/>
      <c r="BR37" s="51"/>
      <c r="BS37" s="51"/>
    </row>
    <row r="38" spans="1:71" x14ac:dyDescent="0.25">
      <c r="A38" s="68">
        <v>0.21</v>
      </c>
      <c r="B38" s="47"/>
      <c r="C38" s="46" t="str">
        <f t="shared" si="3"/>
        <v>EXPORTA FÁCIL EXPRESSO - 45110 Peso (g)</v>
      </c>
      <c r="D38" s="43"/>
      <c r="E38" s="43" t="s">
        <v>12</v>
      </c>
      <c r="F38" s="49" t="s">
        <v>13</v>
      </c>
      <c r="G38" s="49" t="s">
        <v>14</v>
      </c>
      <c r="H38" s="49" t="s">
        <v>15</v>
      </c>
      <c r="I38" s="49" t="s">
        <v>16</v>
      </c>
      <c r="J38" s="49" t="s">
        <v>17</v>
      </c>
      <c r="K38" s="49" t="s">
        <v>18</v>
      </c>
      <c r="L38" s="49" t="s">
        <v>19</v>
      </c>
      <c r="M38" s="52"/>
      <c r="N38" s="46" t="str">
        <f>'[1]EXP FÁCIL STANDARD'!$A$1&amp;O38&amp;P38</f>
        <v>EXPORTA FÁCIL STANDARD - 45128 Peso (g)</v>
      </c>
      <c r="O38" s="43"/>
      <c r="P38" s="43" t="s">
        <v>12</v>
      </c>
      <c r="Q38" s="49" t="s">
        <v>13</v>
      </c>
      <c r="R38" s="49" t="s">
        <v>14</v>
      </c>
      <c r="S38" s="49" t="s">
        <v>15</v>
      </c>
      <c r="T38" s="49" t="s">
        <v>16</v>
      </c>
      <c r="U38" s="49" t="s">
        <v>17</v>
      </c>
      <c r="V38" s="49" t="s">
        <v>18</v>
      </c>
      <c r="W38" s="49" t="s">
        <v>19</v>
      </c>
      <c r="X38" s="47"/>
      <c r="Y38" s="46" t="str">
        <f t="shared" si="6"/>
        <v>EXPORTA FÁCIL ECONÔMICO - 45209DIAMANTE 40 a 500</v>
      </c>
      <c r="Z38" s="50" t="s">
        <v>45</v>
      </c>
      <c r="AA38" s="50" t="s">
        <v>22</v>
      </c>
      <c r="AB38" s="51">
        <v>114.8</v>
      </c>
      <c r="AC38" s="51">
        <v>140.25</v>
      </c>
      <c r="AD38" s="51">
        <v>151.85</v>
      </c>
      <c r="AE38" s="51">
        <v>159.5</v>
      </c>
      <c r="AF38" s="51">
        <v>167.75</v>
      </c>
      <c r="AG38" s="51">
        <v>205.95</v>
      </c>
      <c r="AH38" s="51">
        <v>274.05</v>
      </c>
      <c r="AI38" s="47"/>
      <c r="AJ38" s="46" t="str">
        <f t="shared" si="8"/>
        <v>DOCUMENTO INTERNACIONAL EXPRESSO - 45012 Peso (g)</v>
      </c>
      <c r="AK38" s="43"/>
      <c r="AL38" s="43" t="s">
        <v>12</v>
      </c>
      <c r="AM38" s="49" t="s">
        <v>13</v>
      </c>
      <c r="AN38" s="49" t="s">
        <v>14</v>
      </c>
      <c r="AO38" s="49" t="s">
        <v>15</v>
      </c>
      <c r="AP38" s="49" t="s">
        <v>16</v>
      </c>
      <c r="AQ38" s="49" t="s">
        <v>17</v>
      </c>
      <c r="AR38" s="49" t="s">
        <v>18</v>
      </c>
      <c r="AS38" s="49" t="s">
        <v>19</v>
      </c>
      <c r="AT38" s="47"/>
      <c r="AU38" s="46" t="str">
        <f t="shared" si="9"/>
        <v>PACKET EXPRESS - 33170OURO4.001 a 4.500</v>
      </c>
      <c r="AV38" s="50" t="s">
        <v>27</v>
      </c>
      <c r="AW38" s="50" t="s">
        <v>50</v>
      </c>
      <c r="AX38" s="51">
        <v>77.47</v>
      </c>
      <c r="AY38" s="47"/>
      <c r="AZ38" s="46" t="str">
        <f t="shared" si="10"/>
        <v>PACKET STANDARD  - 33162 Peso (g)</v>
      </c>
      <c r="BA38" s="43"/>
      <c r="BB38" s="43" t="s">
        <v>12</v>
      </c>
      <c r="BC38" s="49" t="s">
        <v>20</v>
      </c>
      <c r="BD38" s="47"/>
      <c r="BE38" s="46" t="str">
        <f t="shared" si="11"/>
        <v>PACKET NOVAS FAIXAS - 33227OURO4.001 a 4.500</v>
      </c>
      <c r="BF38" s="50" t="s">
        <v>27</v>
      </c>
      <c r="BG38" s="50" t="s">
        <v>50</v>
      </c>
      <c r="BH38" s="51">
        <v>59.22</v>
      </c>
      <c r="BI38" s="47"/>
      <c r="BJ38" s="46"/>
      <c r="BK38" s="43"/>
      <c r="BL38" s="43"/>
      <c r="BM38" s="49"/>
      <c r="BN38" s="49"/>
      <c r="BO38" s="49"/>
      <c r="BP38" s="49"/>
      <c r="BQ38" s="49"/>
      <c r="BR38" s="49"/>
      <c r="BS38" s="49"/>
    </row>
    <row r="39" spans="1:71" x14ac:dyDescent="0.25">
      <c r="A39" s="68">
        <v>0.22</v>
      </c>
      <c r="C39" s="46" t="str">
        <f t="shared" si="3"/>
        <v>EXPORTA FÁCIL EXPRESSO - 45110PLATINUM0 a 500</v>
      </c>
      <c r="D39" s="50" t="s">
        <v>33</v>
      </c>
      <c r="E39" s="50" t="s">
        <v>22</v>
      </c>
      <c r="F39" s="51">
        <v>179.2</v>
      </c>
      <c r="G39" s="51">
        <v>185.8</v>
      </c>
      <c r="H39" s="51">
        <v>215.7</v>
      </c>
      <c r="I39" s="51">
        <v>249.25</v>
      </c>
      <c r="J39" s="51">
        <v>321.64999999999998</v>
      </c>
      <c r="K39" s="51">
        <v>353.9</v>
      </c>
      <c r="L39" s="51">
        <v>428.15</v>
      </c>
      <c r="N39" s="46" t="str">
        <f>'[1]EXP FÁCIL STANDARD'!$A$1&amp;O39&amp;P39</f>
        <v>EXPORTA FÁCIL STANDARD - 45128PLATINUM0 a 500</v>
      </c>
      <c r="O39" s="50" t="s">
        <v>33</v>
      </c>
      <c r="P39" s="50" t="s">
        <v>22</v>
      </c>
      <c r="Q39" s="51">
        <v>143.4</v>
      </c>
      <c r="R39" s="51">
        <v>170.85</v>
      </c>
      <c r="S39" s="51">
        <v>189.85</v>
      </c>
      <c r="T39" s="51">
        <v>199.4</v>
      </c>
      <c r="U39" s="51">
        <v>257.3</v>
      </c>
      <c r="V39" s="51">
        <v>283.14999999999998</v>
      </c>
      <c r="W39" s="51">
        <v>342.55</v>
      </c>
      <c r="Y39" s="46" t="str">
        <f t="shared" si="6"/>
        <v>EXPORTA FÁCIL ECONÔMICO - 45209DIAMANTE 4501 a 1000</v>
      </c>
      <c r="Z39" s="50" t="s">
        <v>45</v>
      </c>
      <c r="AA39" s="50" t="s">
        <v>28</v>
      </c>
      <c r="AB39" s="51">
        <v>121.75</v>
      </c>
      <c r="AC39" s="51">
        <v>148.19999999999999</v>
      </c>
      <c r="AD39" s="51">
        <v>161.15</v>
      </c>
      <c r="AE39" s="51">
        <v>169.25</v>
      </c>
      <c r="AF39" s="51">
        <v>178</v>
      </c>
      <c r="AG39" s="51">
        <v>218.45</v>
      </c>
      <c r="AH39" s="51">
        <v>290.75</v>
      </c>
      <c r="AJ39" s="46" t="str">
        <f t="shared" si="8"/>
        <v>DOCUMENTO INTERNACIONAL EXPRESSO - 45012DIAMANTE 30 a 250</v>
      </c>
      <c r="AK39" s="50" t="s">
        <v>43</v>
      </c>
      <c r="AL39" s="50" t="s">
        <v>23</v>
      </c>
      <c r="AM39" s="51">
        <v>141.80000000000001</v>
      </c>
      <c r="AN39" s="51">
        <v>158.5</v>
      </c>
      <c r="AO39" s="51">
        <v>180.8</v>
      </c>
      <c r="AP39" s="51">
        <v>190.7</v>
      </c>
      <c r="AQ39" s="51">
        <v>200.9</v>
      </c>
      <c r="AR39" s="51">
        <v>241.55</v>
      </c>
      <c r="AS39" s="51">
        <v>304.75</v>
      </c>
      <c r="AU39" s="46" t="str">
        <f t="shared" si="9"/>
        <v>PACKET EXPRESS - 33170OURO4.501 a 5.000</v>
      </c>
      <c r="AV39" s="50" t="s">
        <v>27</v>
      </c>
      <c r="AW39" s="50" t="s">
        <v>52</v>
      </c>
      <c r="AX39" s="51">
        <v>81.900000000000006</v>
      </c>
      <c r="AZ39" s="46" t="str">
        <f t="shared" si="10"/>
        <v>PACKET STANDARD  - 33162PLATINUM0 a 500</v>
      </c>
      <c r="BA39" s="50" t="s">
        <v>33</v>
      </c>
      <c r="BB39" s="50" t="s">
        <v>22</v>
      </c>
      <c r="BC39" s="51">
        <v>31.65</v>
      </c>
      <c r="BE39" s="46" t="str">
        <f t="shared" si="11"/>
        <v>PACKET NOVAS FAIXAS - 33227OURO4.501 a 5.000</v>
      </c>
      <c r="BF39" s="50" t="s">
        <v>27</v>
      </c>
      <c r="BG39" s="50" t="s">
        <v>52</v>
      </c>
      <c r="BH39" s="51">
        <v>62.88</v>
      </c>
      <c r="BJ39" s="46"/>
      <c r="BK39" s="50"/>
      <c r="BL39" s="50"/>
      <c r="BM39" s="51"/>
      <c r="BN39" s="51"/>
      <c r="BO39" s="51"/>
      <c r="BP39" s="51"/>
      <c r="BQ39" s="51"/>
      <c r="BR39" s="51"/>
      <c r="BS39" s="51"/>
    </row>
    <row r="40" spans="1:71" x14ac:dyDescent="0.25">
      <c r="A40" s="68">
        <v>0.23</v>
      </c>
      <c r="C40" s="46" t="str">
        <f t="shared" si="3"/>
        <v>EXPORTA FÁCIL EXPRESSO - 45110PLATINUM501 a 1000</v>
      </c>
      <c r="D40" s="50" t="s">
        <v>33</v>
      </c>
      <c r="E40" s="50" t="s">
        <v>28</v>
      </c>
      <c r="F40" s="51">
        <v>190.15</v>
      </c>
      <c r="G40" s="51">
        <v>197.1</v>
      </c>
      <c r="H40" s="51">
        <v>228.85</v>
      </c>
      <c r="I40" s="51">
        <v>264.45</v>
      </c>
      <c r="J40" s="51">
        <v>341.2</v>
      </c>
      <c r="K40" s="51">
        <v>375.4</v>
      </c>
      <c r="L40" s="51">
        <v>454.3</v>
      </c>
      <c r="N40" s="46" t="str">
        <f>'[1]EXP FÁCIL STANDARD'!$A$1&amp;O40&amp;P40</f>
        <v>EXPORTA FÁCIL STANDARD - 45128PLATINUM501 a 1000</v>
      </c>
      <c r="O40" s="50" t="s">
        <v>33</v>
      </c>
      <c r="P40" s="50" t="s">
        <v>28</v>
      </c>
      <c r="Q40" s="51">
        <v>152.15</v>
      </c>
      <c r="R40" s="51">
        <v>181.35</v>
      </c>
      <c r="S40" s="51">
        <v>201.35</v>
      </c>
      <c r="T40" s="51">
        <v>211.55</v>
      </c>
      <c r="U40" s="51">
        <v>273</v>
      </c>
      <c r="V40" s="51">
        <v>300.35000000000002</v>
      </c>
      <c r="W40" s="51">
        <v>363.5</v>
      </c>
      <c r="Y40" s="46" t="str">
        <f t="shared" si="6"/>
        <v>EXPORTA FÁCIL ECONÔMICO - 45209DIAMANTE 41001 a 1.500</v>
      </c>
      <c r="Z40" s="50" t="s">
        <v>45</v>
      </c>
      <c r="AA40" s="50" t="s">
        <v>34</v>
      </c>
      <c r="AB40" s="51">
        <v>128.80000000000001</v>
      </c>
      <c r="AC40" s="51">
        <v>156.19999999999999</v>
      </c>
      <c r="AD40" s="51">
        <v>170.35</v>
      </c>
      <c r="AE40" s="51">
        <v>178.95</v>
      </c>
      <c r="AF40" s="51">
        <v>188.25</v>
      </c>
      <c r="AG40" s="51">
        <v>231</v>
      </c>
      <c r="AH40" s="51">
        <v>307.45</v>
      </c>
      <c r="AJ40" s="46" t="str">
        <f t="shared" si="8"/>
        <v>DOCUMENTO INTERNACIONAL EXPRESSO - 45012DIAMANTE 3251 a 500</v>
      </c>
      <c r="AK40" s="50" t="s">
        <v>43</v>
      </c>
      <c r="AL40" s="50" t="s">
        <v>29</v>
      </c>
      <c r="AM40" s="51">
        <v>146.35</v>
      </c>
      <c r="AN40" s="51">
        <v>163.35</v>
      </c>
      <c r="AO40" s="51">
        <v>192.65</v>
      </c>
      <c r="AP40" s="51">
        <v>202.55</v>
      </c>
      <c r="AQ40" s="51">
        <v>232.9</v>
      </c>
      <c r="AR40" s="51">
        <v>273.55</v>
      </c>
      <c r="AS40" s="51">
        <v>350.65</v>
      </c>
      <c r="AU40" s="46" t="str">
        <f t="shared" si="9"/>
        <v>PACKET EXPRESS - 33170OURO1/2 Kg Adicional</v>
      </c>
      <c r="AV40" s="50" t="s">
        <v>27</v>
      </c>
      <c r="AW40" s="50" t="s">
        <v>54</v>
      </c>
      <c r="AX40" s="51">
        <v>4.43</v>
      </c>
      <c r="AZ40" s="46" t="str">
        <f t="shared" si="10"/>
        <v>PACKET STANDARD  - 33162PLATINUM501 a 1000</v>
      </c>
      <c r="BA40" s="50" t="s">
        <v>33</v>
      </c>
      <c r="BB40" s="50" t="s">
        <v>28</v>
      </c>
      <c r="BC40" s="51">
        <v>35.53</v>
      </c>
      <c r="BE40" s="46" t="str">
        <f t="shared" si="11"/>
        <v>PACKET NOVAS FAIXAS - 33227OURO1/2 Kg Adicional</v>
      </c>
      <c r="BF40" s="50" t="s">
        <v>27</v>
      </c>
      <c r="BG40" s="50" t="s">
        <v>54</v>
      </c>
      <c r="BH40" s="51">
        <v>3.66</v>
      </c>
      <c r="BJ40" s="46"/>
      <c r="BK40" s="50"/>
      <c r="BL40" s="50"/>
      <c r="BM40" s="51"/>
      <c r="BN40" s="51"/>
      <c r="BO40" s="51"/>
      <c r="BP40" s="51"/>
      <c r="BQ40" s="51"/>
      <c r="BR40" s="51"/>
      <c r="BS40" s="51"/>
    </row>
    <row r="41" spans="1:71" x14ac:dyDescent="0.25">
      <c r="A41" s="68">
        <v>0.25</v>
      </c>
      <c r="C41" s="46" t="str">
        <f t="shared" si="3"/>
        <v>EXPORTA FÁCIL EXPRESSO - 45110PLATINUM1001 a 1.500</v>
      </c>
      <c r="D41" s="50" t="s">
        <v>33</v>
      </c>
      <c r="E41" s="50" t="s">
        <v>34</v>
      </c>
      <c r="F41" s="51">
        <v>201.1</v>
      </c>
      <c r="G41" s="51">
        <v>208.4</v>
      </c>
      <c r="H41" s="51">
        <v>242.05</v>
      </c>
      <c r="I41" s="51">
        <v>279.55</v>
      </c>
      <c r="J41" s="51">
        <v>360.75</v>
      </c>
      <c r="K41" s="51">
        <v>396.95</v>
      </c>
      <c r="L41" s="51">
        <v>480.3</v>
      </c>
      <c r="N41" s="46" t="str">
        <f>'[1]EXP FÁCIL STANDARD'!$A$1&amp;O41&amp;P41</f>
        <v>EXPORTA FÁCIL STANDARD - 45128PLATINUM1001 a 1.500</v>
      </c>
      <c r="O41" s="50" t="s">
        <v>33</v>
      </c>
      <c r="P41" s="50" t="s">
        <v>34</v>
      </c>
      <c r="Q41" s="51">
        <v>160.9</v>
      </c>
      <c r="R41" s="51">
        <v>191.75</v>
      </c>
      <c r="S41" s="51">
        <v>212.95</v>
      </c>
      <c r="T41" s="51">
        <v>223.65</v>
      </c>
      <c r="U41" s="51">
        <v>288.7</v>
      </c>
      <c r="V41" s="51">
        <v>317.64999999999998</v>
      </c>
      <c r="W41" s="51">
        <v>384.25</v>
      </c>
      <c r="Y41" s="46" t="str">
        <f t="shared" si="6"/>
        <v>EXPORTA FÁCIL ECONÔMICO - 45209DIAMANTE 41.501 a 2.000</v>
      </c>
      <c r="Z41" s="50" t="s">
        <v>45</v>
      </c>
      <c r="AA41" s="50" t="s">
        <v>38</v>
      </c>
      <c r="AB41" s="51">
        <v>151</v>
      </c>
      <c r="AC41" s="51">
        <v>185.3</v>
      </c>
      <c r="AD41" s="51">
        <v>194.8</v>
      </c>
      <c r="AE41" s="51">
        <v>198.3</v>
      </c>
      <c r="AF41" s="51">
        <v>218.55</v>
      </c>
      <c r="AG41" s="51">
        <v>272.25</v>
      </c>
      <c r="AH41" s="51">
        <v>324.3</v>
      </c>
      <c r="AJ41" s="46" t="str">
        <f t="shared" si="8"/>
        <v>DOCUMENTO INTERNACIONAL EXPRESSO - 45012DIAMANTE 3501 a 1.000</v>
      </c>
      <c r="AK41" s="50" t="s">
        <v>43</v>
      </c>
      <c r="AL41" s="50" t="s">
        <v>35</v>
      </c>
      <c r="AM41" s="51">
        <v>155.55000000000001</v>
      </c>
      <c r="AN41" s="51">
        <v>173.25</v>
      </c>
      <c r="AO41" s="51">
        <v>216.1</v>
      </c>
      <c r="AP41" s="51">
        <v>225.95</v>
      </c>
      <c r="AQ41" s="51">
        <v>296.85000000000002</v>
      </c>
      <c r="AR41" s="51">
        <v>337.5</v>
      </c>
      <c r="AS41" s="51">
        <v>442.2</v>
      </c>
      <c r="AU41" s="46" t="str">
        <f t="shared" si="9"/>
        <v>PACKET EXPRESS - 33170 Peso (g)</v>
      </c>
      <c r="AV41" s="43"/>
      <c r="AW41" s="43" t="s">
        <v>12</v>
      </c>
      <c r="AX41" s="49" t="s">
        <v>20</v>
      </c>
      <c r="AZ41" s="46" t="str">
        <f t="shared" si="10"/>
        <v>PACKET STANDARD  - 33162PLATINUM1001 a 1.500</v>
      </c>
      <c r="BA41" s="50" t="s">
        <v>33</v>
      </c>
      <c r="BB41" s="50" t="s">
        <v>34</v>
      </c>
      <c r="BC41" s="51">
        <v>39.4</v>
      </c>
      <c r="BE41" s="46" t="str">
        <f t="shared" si="11"/>
        <v>PACKET NOVAS FAIXAS - 33227 Peso (g)</v>
      </c>
      <c r="BF41" s="43"/>
      <c r="BG41" s="43" t="s">
        <v>12</v>
      </c>
      <c r="BH41" s="49" t="s">
        <v>20</v>
      </c>
      <c r="BJ41" s="46"/>
      <c r="BK41" s="50"/>
      <c r="BL41" s="50"/>
      <c r="BM41" s="51"/>
      <c r="BN41" s="51"/>
      <c r="BO41" s="51"/>
      <c r="BP41" s="51"/>
      <c r="BQ41" s="51"/>
      <c r="BR41" s="51"/>
      <c r="BS41" s="51"/>
    </row>
    <row r="42" spans="1:71" x14ac:dyDescent="0.25">
      <c r="A42" s="68">
        <v>0.26</v>
      </c>
      <c r="C42" s="46" t="str">
        <f t="shared" si="3"/>
        <v>EXPORTA FÁCIL EXPRESSO - 45110PLATINUM1.501 a 2.000</v>
      </c>
      <c r="D42" s="50" t="s">
        <v>33</v>
      </c>
      <c r="E42" s="50" t="s">
        <v>38</v>
      </c>
      <c r="F42" s="51">
        <v>212.1</v>
      </c>
      <c r="G42" s="51">
        <v>219.8</v>
      </c>
      <c r="H42" s="51">
        <v>255.25</v>
      </c>
      <c r="I42" s="51">
        <v>294.95</v>
      </c>
      <c r="J42" s="51">
        <v>380.7</v>
      </c>
      <c r="K42" s="51">
        <v>418.75</v>
      </c>
      <c r="L42" s="51">
        <v>506.65</v>
      </c>
      <c r="N42" s="46" t="str">
        <f>'[1]EXP FÁCIL STANDARD'!$A$1&amp;O42&amp;P42</f>
        <v>EXPORTA FÁCIL STANDARD - 45128PLATINUM1.501 a 2.000</v>
      </c>
      <c r="O42" s="50" t="s">
        <v>33</v>
      </c>
      <c r="P42" s="50" t="s">
        <v>38</v>
      </c>
      <c r="Q42" s="51">
        <v>169.7</v>
      </c>
      <c r="R42" s="51">
        <v>202.2</v>
      </c>
      <c r="S42" s="51">
        <v>224.7</v>
      </c>
      <c r="T42" s="51">
        <v>235.95</v>
      </c>
      <c r="U42" s="51">
        <v>304.55</v>
      </c>
      <c r="V42" s="51">
        <v>335.05</v>
      </c>
      <c r="W42" s="51">
        <v>405.4</v>
      </c>
      <c r="Y42" s="46" t="str">
        <f t="shared" si="6"/>
        <v>EXPORTA FÁCIL ECONÔMICO - 45209 Peso (g)</v>
      </c>
      <c r="Z42" s="43"/>
      <c r="AA42" s="43" t="s">
        <v>12</v>
      </c>
      <c r="AB42" s="49" t="s">
        <v>13</v>
      </c>
      <c r="AC42" s="49" t="s">
        <v>14</v>
      </c>
      <c r="AD42" s="49" t="s">
        <v>15</v>
      </c>
      <c r="AE42" s="49" t="s">
        <v>16</v>
      </c>
      <c r="AF42" s="49" t="s">
        <v>17</v>
      </c>
      <c r="AG42" s="49" t="s">
        <v>18</v>
      </c>
      <c r="AH42" s="49" t="s">
        <v>19</v>
      </c>
      <c r="AJ42" s="46" t="str">
        <f t="shared" si="8"/>
        <v>DOCUMENTO INTERNACIONAL EXPRESSO - 45012DIAMANTE 31.001 a 1.500</v>
      </c>
      <c r="AK42" s="50" t="s">
        <v>43</v>
      </c>
      <c r="AL42" s="50" t="s">
        <v>39</v>
      </c>
      <c r="AM42" s="51">
        <v>166.8</v>
      </c>
      <c r="AN42" s="51">
        <v>184.35</v>
      </c>
      <c r="AO42" s="51">
        <v>241.8</v>
      </c>
      <c r="AP42" s="51">
        <v>251.7</v>
      </c>
      <c r="AQ42" s="51">
        <v>363.8</v>
      </c>
      <c r="AR42" s="51">
        <v>404.55</v>
      </c>
      <c r="AS42" s="51">
        <v>537.15</v>
      </c>
      <c r="AU42" s="46" t="str">
        <f t="shared" si="9"/>
        <v>PACKET EXPRESS - 33170PLATINUM0 a 300</v>
      </c>
      <c r="AV42" s="50" t="s">
        <v>33</v>
      </c>
      <c r="AW42" s="50" t="s">
        <v>24</v>
      </c>
      <c r="AX42" s="51">
        <v>40.29</v>
      </c>
      <c r="AZ42" s="46" t="str">
        <f t="shared" si="10"/>
        <v>PACKET STANDARD  - 33162PLATINUM1.501 a 2.000</v>
      </c>
      <c r="BA42" s="50" t="s">
        <v>33</v>
      </c>
      <c r="BB42" s="50" t="s">
        <v>38</v>
      </c>
      <c r="BC42" s="51">
        <v>43.27</v>
      </c>
      <c r="BE42" s="46" t="str">
        <f t="shared" si="11"/>
        <v>PACKET NOVAS FAIXAS - 33227PLATINUM0 a 200</v>
      </c>
      <c r="BF42" s="50" t="s">
        <v>33</v>
      </c>
      <c r="BG42" s="50" t="s">
        <v>25</v>
      </c>
      <c r="BH42" s="51">
        <v>20.190000000000001</v>
      </c>
      <c r="BJ42" s="46"/>
      <c r="BK42" s="50"/>
      <c r="BL42" s="50"/>
      <c r="BM42" s="51"/>
      <c r="BN42" s="51"/>
      <c r="BO42" s="51"/>
      <c r="BP42" s="51"/>
      <c r="BQ42" s="51"/>
      <c r="BR42" s="51"/>
      <c r="BS42" s="51"/>
    </row>
    <row r="43" spans="1:71" x14ac:dyDescent="0.25">
      <c r="A43" s="68">
        <v>0.27</v>
      </c>
      <c r="C43" s="46" t="str">
        <f t="shared" si="3"/>
        <v>EXPORTA FÁCIL EXPRESSO - 45110PLATINUM2.001 a 2.500</v>
      </c>
      <c r="D43" s="50" t="s">
        <v>33</v>
      </c>
      <c r="E43" s="50" t="s">
        <v>42</v>
      </c>
      <c r="F43" s="51">
        <v>223.05</v>
      </c>
      <c r="G43" s="51">
        <v>231.1</v>
      </c>
      <c r="H43" s="51">
        <v>268.45</v>
      </c>
      <c r="I43" s="51">
        <v>310.2</v>
      </c>
      <c r="J43" s="51">
        <v>400.2</v>
      </c>
      <c r="K43" s="51">
        <v>440.3</v>
      </c>
      <c r="L43" s="51">
        <v>532.79999999999995</v>
      </c>
      <c r="N43" s="46" t="str">
        <f>'[1]EXP FÁCIL STANDARD'!$A$1&amp;O43&amp;P43</f>
        <v>EXPORTA FÁCIL STANDARD - 45128PLATINUM2.001 a 2.500</v>
      </c>
      <c r="O43" s="50" t="s">
        <v>33</v>
      </c>
      <c r="P43" s="50" t="s">
        <v>42</v>
      </c>
      <c r="Q43" s="51">
        <v>178.45</v>
      </c>
      <c r="R43" s="51">
        <v>212.65</v>
      </c>
      <c r="S43" s="51">
        <v>236.25</v>
      </c>
      <c r="T43" s="51">
        <v>248.1</v>
      </c>
      <c r="U43" s="51">
        <v>320.2</v>
      </c>
      <c r="V43" s="51">
        <v>352.35</v>
      </c>
      <c r="W43" s="51">
        <v>426.25</v>
      </c>
      <c r="Y43" s="46" t="str">
        <f t="shared" si="6"/>
        <v>EXPORTA FÁCIL ECONÔMICO - 45209INFINITE 10 a 500</v>
      </c>
      <c r="Z43" s="50" t="s">
        <v>47</v>
      </c>
      <c r="AA43" s="50" t="s">
        <v>22</v>
      </c>
      <c r="AB43" s="51">
        <v>114.8</v>
      </c>
      <c r="AC43" s="51">
        <v>140.25</v>
      </c>
      <c r="AD43" s="51">
        <v>151.85</v>
      </c>
      <c r="AE43" s="51">
        <v>159.5</v>
      </c>
      <c r="AF43" s="51">
        <v>167.75</v>
      </c>
      <c r="AG43" s="51">
        <v>205.95</v>
      </c>
      <c r="AH43" s="51">
        <v>274.05</v>
      </c>
      <c r="AJ43" s="46" t="str">
        <f t="shared" si="8"/>
        <v>DOCUMENTO INTERNACIONAL EXPRESSO - 45012DIAMANTE 31.501 a 2.000</v>
      </c>
      <c r="AK43" s="50" t="s">
        <v>43</v>
      </c>
      <c r="AL43" s="50" t="s">
        <v>38</v>
      </c>
      <c r="AM43" s="51">
        <v>175.95</v>
      </c>
      <c r="AN43" s="51">
        <v>194.1</v>
      </c>
      <c r="AO43" s="51">
        <v>265.3</v>
      </c>
      <c r="AP43" s="51">
        <v>275.14999999999998</v>
      </c>
      <c r="AQ43" s="51">
        <v>427.8</v>
      </c>
      <c r="AR43" s="51">
        <v>468.4</v>
      </c>
      <c r="AS43" s="51">
        <v>628.75</v>
      </c>
      <c r="AU43" s="46" t="str">
        <f t="shared" si="9"/>
        <v>PACKET EXPRESS - 33170PLATINUM301 a 500</v>
      </c>
      <c r="AV43" s="50" t="s">
        <v>33</v>
      </c>
      <c r="AW43" s="50" t="s">
        <v>30</v>
      </c>
      <c r="AX43" s="51">
        <v>42.06</v>
      </c>
      <c r="AZ43" s="46" t="str">
        <f t="shared" si="10"/>
        <v>PACKET STANDARD  - 33162PLATINUM2.001 a 2.500</v>
      </c>
      <c r="BA43" s="50" t="s">
        <v>33</v>
      </c>
      <c r="BB43" s="50" t="s">
        <v>42</v>
      </c>
      <c r="BC43" s="51">
        <v>47.14</v>
      </c>
      <c r="BE43" s="46" t="str">
        <f t="shared" si="11"/>
        <v>PACKET NOVAS FAIXAS - 33227PLATINUM201 a 500</v>
      </c>
      <c r="BF43" s="50" t="s">
        <v>33</v>
      </c>
      <c r="BG43" s="50" t="s">
        <v>31</v>
      </c>
      <c r="BH43" s="51">
        <v>29.92</v>
      </c>
      <c r="BJ43" s="46"/>
      <c r="BK43" s="50"/>
      <c r="BL43" s="50"/>
      <c r="BM43" s="51"/>
      <c r="BN43" s="51"/>
      <c r="BO43" s="51"/>
      <c r="BP43" s="51"/>
      <c r="BQ43" s="51"/>
      <c r="BR43" s="51"/>
      <c r="BS43" s="51"/>
    </row>
    <row r="44" spans="1:71" x14ac:dyDescent="0.25">
      <c r="A44" s="68">
        <v>0.28000000000000003</v>
      </c>
      <c r="C44" s="46" t="str">
        <f t="shared" si="3"/>
        <v>EXPORTA FÁCIL EXPRESSO - 45110PLATINUM2.501 a 3.000</v>
      </c>
      <c r="D44" s="50" t="s">
        <v>33</v>
      </c>
      <c r="E44" s="50" t="s">
        <v>44</v>
      </c>
      <c r="F44" s="51">
        <v>233.95</v>
      </c>
      <c r="G44" s="51">
        <v>242.5</v>
      </c>
      <c r="H44" s="51">
        <v>281.55</v>
      </c>
      <c r="I44" s="51">
        <v>325.25</v>
      </c>
      <c r="J44" s="51">
        <v>419.8</v>
      </c>
      <c r="K44" s="51">
        <v>462</v>
      </c>
      <c r="L44" s="51">
        <v>558.95000000000005</v>
      </c>
      <c r="N44" s="46" t="str">
        <f>'[1]EXP FÁCIL STANDARD'!$A$1&amp;O44&amp;P44</f>
        <v>EXPORTA FÁCIL STANDARD - 45128PLATINUM2.501 a 3.000</v>
      </c>
      <c r="O44" s="50" t="s">
        <v>33</v>
      </c>
      <c r="P44" s="50" t="s">
        <v>44</v>
      </c>
      <c r="Q44" s="51">
        <v>187.2</v>
      </c>
      <c r="R44" s="51">
        <v>223.15</v>
      </c>
      <c r="S44" s="51">
        <v>247.85</v>
      </c>
      <c r="T44" s="51">
        <v>260.3</v>
      </c>
      <c r="U44" s="51">
        <v>335.9</v>
      </c>
      <c r="V44" s="51">
        <v>369.55</v>
      </c>
      <c r="W44" s="51">
        <v>447.15</v>
      </c>
      <c r="Y44" s="46" t="str">
        <f t="shared" si="6"/>
        <v>EXPORTA FÁCIL ECONÔMICO - 45209INFINITE 1501 a 1000</v>
      </c>
      <c r="Z44" s="50" t="s">
        <v>47</v>
      </c>
      <c r="AA44" s="50" t="s">
        <v>28</v>
      </c>
      <c r="AB44" s="51">
        <v>121.75</v>
      </c>
      <c r="AC44" s="51">
        <v>148.19999999999999</v>
      </c>
      <c r="AD44" s="51">
        <v>161.15</v>
      </c>
      <c r="AE44" s="51">
        <v>169.25</v>
      </c>
      <c r="AF44" s="51">
        <v>178</v>
      </c>
      <c r="AG44" s="51">
        <v>218.45</v>
      </c>
      <c r="AH44" s="51">
        <v>290.75</v>
      </c>
      <c r="AJ44" s="46" t="str">
        <f t="shared" si="8"/>
        <v>DOCUMENTO INTERNACIONAL EXPRESSO - 45012 Peso (g)</v>
      </c>
      <c r="AK44" s="43"/>
      <c r="AL44" s="43" t="s">
        <v>12</v>
      </c>
      <c r="AM44" s="49" t="s">
        <v>13</v>
      </c>
      <c r="AN44" s="49" t="s">
        <v>14</v>
      </c>
      <c r="AO44" s="49" t="s">
        <v>15</v>
      </c>
      <c r="AP44" s="49" t="s">
        <v>16</v>
      </c>
      <c r="AQ44" s="49" t="s">
        <v>17</v>
      </c>
      <c r="AR44" s="49" t="s">
        <v>18</v>
      </c>
      <c r="AS44" s="49" t="s">
        <v>19</v>
      </c>
      <c r="AU44" s="46" t="str">
        <f t="shared" si="9"/>
        <v>PACKET EXPRESS - 33170PLATINUM501 a 1000</v>
      </c>
      <c r="AV44" s="50" t="s">
        <v>33</v>
      </c>
      <c r="AW44" s="50" t="s">
        <v>28</v>
      </c>
      <c r="AX44" s="51">
        <v>46.48</v>
      </c>
      <c r="AZ44" s="46" t="str">
        <f t="shared" si="10"/>
        <v>PACKET STANDARD  - 33162PLATINUM2.501 a 3.000</v>
      </c>
      <c r="BA44" s="50" t="s">
        <v>33</v>
      </c>
      <c r="BB44" s="50" t="s">
        <v>44</v>
      </c>
      <c r="BC44" s="51">
        <v>51.02</v>
      </c>
      <c r="BE44" s="46" t="str">
        <f t="shared" si="11"/>
        <v>PACKET NOVAS FAIXAS - 33227PLATINUM501 a 1000</v>
      </c>
      <c r="BF44" s="50" t="s">
        <v>33</v>
      </c>
      <c r="BG44" s="50" t="s">
        <v>28</v>
      </c>
      <c r="BH44" s="51">
        <v>33.58</v>
      </c>
      <c r="BJ44" s="46"/>
      <c r="BK44" s="50"/>
      <c r="BL44" s="50"/>
      <c r="BM44" s="51"/>
      <c r="BN44" s="51"/>
      <c r="BO44" s="51"/>
      <c r="BP44" s="51"/>
      <c r="BQ44" s="51"/>
      <c r="BR44" s="51"/>
      <c r="BS44" s="51"/>
    </row>
    <row r="45" spans="1:71" x14ac:dyDescent="0.25">
      <c r="A45" s="68"/>
      <c r="C45" s="46" t="str">
        <f t="shared" si="3"/>
        <v>EXPORTA FÁCIL EXPRESSO - 45110PLATINUM3.001 a 3.500</v>
      </c>
      <c r="D45" s="50" t="s">
        <v>33</v>
      </c>
      <c r="E45" s="50" t="s">
        <v>46</v>
      </c>
      <c r="F45" s="51">
        <v>244.95</v>
      </c>
      <c r="G45" s="51">
        <v>253.9</v>
      </c>
      <c r="H45" s="51">
        <v>294.85000000000002</v>
      </c>
      <c r="I45" s="51">
        <v>340.65</v>
      </c>
      <c r="J45" s="51">
        <v>439.55</v>
      </c>
      <c r="K45" s="51">
        <v>483.75</v>
      </c>
      <c r="L45" s="51">
        <v>585.25</v>
      </c>
      <c r="N45" s="46" t="str">
        <f>'[1]EXP FÁCIL STANDARD'!$A$1&amp;O45&amp;P45</f>
        <v>EXPORTA FÁCIL STANDARD - 45128PLATINUM3.001 a 3.500</v>
      </c>
      <c r="O45" s="50" t="s">
        <v>33</v>
      </c>
      <c r="P45" s="50" t="s">
        <v>46</v>
      </c>
      <c r="Q45" s="51">
        <v>196.05</v>
      </c>
      <c r="R45" s="51">
        <v>233.55</v>
      </c>
      <c r="S45" s="51">
        <v>259.39999999999998</v>
      </c>
      <c r="T45" s="51">
        <v>272.55</v>
      </c>
      <c r="U45" s="51">
        <v>351.65</v>
      </c>
      <c r="V45" s="51">
        <v>387.05</v>
      </c>
      <c r="W45" s="51">
        <v>468.15</v>
      </c>
      <c r="Y45" s="46" t="str">
        <f t="shared" si="6"/>
        <v>EXPORTA FÁCIL ECONÔMICO - 45209INFINITE 11001 a 1.500</v>
      </c>
      <c r="Z45" s="50" t="s">
        <v>47</v>
      </c>
      <c r="AA45" s="50" t="s">
        <v>34</v>
      </c>
      <c r="AB45" s="51">
        <v>128.80000000000001</v>
      </c>
      <c r="AC45" s="51">
        <v>156.19999999999999</v>
      </c>
      <c r="AD45" s="51">
        <v>170.35</v>
      </c>
      <c r="AE45" s="51">
        <v>178.95</v>
      </c>
      <c r="AF45" s="51">
        <v>188.25</v>
      </c>
      <c r="AG45" s="51">
        <v>231</v>
      </c>
      <c r="AH45" s="51">
        <v>307.45</v>
      </c>
      <c r="AJ45" s="46" t="str">
        <f t="shared" si="8"/>
        <v>DOCUMENTO INTERNACIONAL EXPRESSO - 45012DIAMANTE 40 a 250</v>
      </c>
      <c r="AK45" s="50" t="s">
        <v>45</v>
      </c>
      <c r="AL45" s="50" t="s">
        <v>23</v>
      </c>
      <c r="AM45" s="51">
        <v>141.80000000000001</v>
      </c>
      <c r="AN45" s="51">
        <v>158.5</v>
      </c>
      <c r="AO45" s="51">
        <v>180.8</v>
      </c>
      <c r="AP45" s="51">
        <v>190.7</v>
      </c>
      <c r="AQ45" s="51">
        <v>200.9</v>
      </c>
      <c r="AR45" s="51">
        <v>241.55</v>
      </c>
      <c r="AS45" s="51">
        <v>304.75</v>
      </c>
      <c r="AU45" s="46" t="str">
        <f t="shared" si="9"/>
        <v>PACKET EXPRESS - 33170PLATINUM1001 a 1.500</v>
      </c>
      <c r="AV45" s="50" t="s">
        <v>33</v>
      </c>
      <c r="AW45" s="50" t="s">
        <v>34</v>
      </c>
      <c r="AX45" s="51">
        <v>50.91</v>
      </c>
      <c r="AZ45" s="46" t="str">
        <f t="shared" si="10"/>
        <v>PACKET STANDARD  - 33162PLATINUM3.001 a 3.500</v>
      </c>
      <c r="BA45" s="50" t="s">
        <v>33</v>
      </c>
      <c r="BB45" s="50" t="s">
        <v>46</v>
      </c>
      <c r="BC45" s="51">
        <v>54.89</v>
      </c>
      <c r="BE45" s="46" t="str">
        <f t="shared" si="11"/>
        <v>PACKET NOVAS FAIXAS - 33227PLATINUM1001 a 1.500</v>
      </c>
      <c r="BF45" s="50" t="s">
        <v>33</v>
      </c>
      <c r="BG45" s="50" t="s">
        <v>34</v>
      </c>
      <c r="BH45" s="51">
        <v>37.25</v>
      </c>
      <c r="BJ45" s="46"/>
      <c r="BK45" s="50"/>
      <c r="BL45" s="50"/>
      <c r="BM45" s="51"/>
      <c r="BN45" s="51"/>
      <c r="BO45" s="51"/>
      <c r="BP45" s="51"/>
      <c r="BQ45" s="51"/>
      <c r="BR45" s="51"/>
      <c r="BS45" s="51"/>
    </row>
    <row r="46" spans="1:71" x14ac:dyDescent="0.25">
      <c r="A46" s="68"/>
      <c r="C46" s="46" t="str">
        <f t="shared" si="3"/>
        <v>EXPORTA FÁCIL EXPRESSO - 45110PLATINUM3.501 a 4.000</v>
      </c>
      <c r="D46" s="50" t="s">
        <v>33</v>
      </c>
      <c r="E46" s="50" t="s">
        <v>48</v>
      </c>
      <c r="F46" s="51">
        <v>255.9</v>
      </c>
      <c r="G46" s="51">
        <v>265.2</v>
      </c>
      <c r="H46" s="51">
        <v>308</v>
      </c>
      <c r="I46" s="51">
        <v>355.85</v>
      </c>
      <c r="J46" s="51">
        <v>459.25</v>
      </c>
      <c r="K46" s="51">
        <v>505.3</v>
      </c>
      <c r="L46" s="51">
        <v>611.35</v>
      </c>
      <c r="N46" s="46" t="str">
        <f>'[1]EXP FÁCIL STANDARD'!$A$1&amp;O46&amp;P46</f>
        <v>EXPORTA FÁCIL STANDARD - 45128PLATINUM3.501 a 4.000</v>
      </c>
      <c r="O46" s="50" t="s">
        <v>33</v>
      </c>
      <c r="P46" s="50" t="s">
        <v>48</v>
      </c>
      <c r="Q46" s="51">
        <v>204.75</v>
      </c>
      <c r="R46" s="51">
        <v>244</v>
      </c>
      <c r="S46" s="51">
        <v>271</v>
      </c>
      <c r="T46" s="51">
        <v>284.7</v>
      </c>
      <c r="U46" s="51">
        <v>367.35</v>
      </c>
      <c r="V46" s="51">
        <v>404.2</v>
      </c>
      <c r="W46" s="51">
        <v>489.05</v>
      </c>
      <c r="Y46" s="46" t="str">
        <f t="shared" si="6"/>
        <v>EXPORTA FÁCIL ECONÔMICO - 45209INFINITE 11.501 a 2.000</v>
      </c>
      <c r="Z46" s="50" t="s">
        <v>47</v>
      </c>
      <c r="AA46" s="50" t="s">
        <v>38</v>
      </c>
      <c r="AB46" s="51">
        <v>151</v>
      </c>
      <c r="AC46" s="51">
        <v>185.3</v>
      </c>
      <c r="AD46" s="51">
        <v>194.8</v>
      </c>
      <c r="AE46" s="51">
        <v>198.3</v>
      </c>
      <c r="AF46" s="51">
        <v>218.55</v>
      </c>
      <c r="AG46" s="51">
        <v>272.25</v>
      </c>
      <c r="AH46" s="51">
        <v>324.3</v>
      </c>
      <c r="AJ46" s="46" t="str">
        <f t="shared" si="8"/>
        <v>DOCUMENTO INTERNACIONAL EXPRESSO - 45012DIAMANTE 4251 a 500</v>
      </c>
      <c r="AK46" s="50" t="s">
        <v>45</v>
      </c>
      <c r="AL46" s="50" t="s">
        <v>29</v>
      </c>
      <c r="AM46" s="51">
        <v>146.35</v>
      </c>
      <c r="AN46" s="51">
        <v>163.35</v>
      </c>
      <c r="AO46" s="51">
        <v>192.65</v>
      </c>
      <c r="AP46" s="51">
        <v>202.55</v>
      </c>
      <c r="AQ46" s="51">
        <v>232.9</v>
      </c>
      <c r="AR46" s="51">
        <v>273.55</v>
      </c>
      <c r="AS46" s="51">
        <v>350.65</v>
      </c>
      <c r="AU46" s="46" t="str">
        <f t="shared" si="9"/>
        <v>PACKET EXPRESS - 33170PLATINUM1.501 a 2.000</v>
      </c>
      <c r="AV46" s="50" t="s">
        <v>33</v>
      </c>
      <c r="AW46" s="50" t="s">
        <v>38</v>
      </c>
      <c r="AX46" s="51">
        <v>55.33</v>
      </c>
      <c r="AZ46" s="46" t="str">
        <f t="shared" si="10"/>
        <v>PACKET STANDARD  - 33162PLATINUM3.501 a 4.000</v>
      </c>
      <c r="BA46" s="50" t="s">
        <v>33</v>
      </c>
      <c r="BB46" s="50" t="s">
        <v>48</v>
      </c>
      <c r="BC46" s="51">
        <v>58.77</v>
      </c>
      <c r="BE46" s="46" t="str">
        <f t="shared" si="11"/>
        <v>PACKET NOVAS FAIXAS - 33227PLATINUM1.501 a 2.000</v>
      </c>
      <c r="BF46" s="50" t="s">
        <v>33</v>
      </c>
      <c r="BG46" s="50" t="s">
        <v>38</v>
      </c>
      <c r="BH46" s="51">
        <v>40.909999999999997</v>
      </c>
      <c r="BJ46" s="46"/>
      <c r="BK46" s="50"/>
      <c r="BL46" s="50"/>
      <c r="BM46" s="51"/>
      <c r="BN46" s="51"/>
      <c r="BO46" s="51"/>
      <c r="BP46" s="51"/>
      <c r="BQ46" s="51"/>
      <c r="BR46" s="51"/>
      <c r="BS46" s="51"/>
    </row>
    <row r="47" spans="1:71" x14ac:dyDescent="0.25">
      <c r="C47" s="46" t="str">
        <f t="shared" si="3"/>
        <v>EXPORTA FÁCIL EXPRESSO - 45110PLATINUM4.001 a 4.500</v>
      </c>
      <c r="D47" s="50" t="s">
        <v>33</v>
      </c>
      <c r="E47" s="50" t="s">
        <v>50</v>
      </c>
      <c r="F47" s="51">
        <v>276.8</v>
      </c>
      <c r="G47" s="51">
        <v>289.89999999999998</v>
      </c>
      <c r="H47" s="51">
        <v>334.55</v>
      </c>
      <c r="I47" s="51">
        <v>384.35</v>
      </c>
      <c r="J47" s="51">
        <v>496.3</v>
      </c>
      <c r="K47" s="51">
        <v>546.20000000000005</v>
      </c>
      <c r="L47" s="51">
        <v>660.75</v>
      </c>
      <c r="N47" s="46" t="str">
        <f>'[1]EXP FÁCIL STANDARD'!$A$1&amp;O47&amp;P47</f>
        <v>EXPORTA FÁCIL STANDARD - 45128PLATINUM4.001 a 4.500</v>
      </c>
      <c r="O47" s="50" t="s">
        <v>33</v>
      </c>
      <c r="P47" s="50" t="s">
        <v>50</v>
      </c>
      <c r="Q47" s="51">
        <v>220</v>
      </c>
      <c r="R47" s="51">
        <v>262.10000000000002</v>
      </c>
      <c r="S47" s="51">
        <v>290.95</v>
      </c>
      <c r="T47" s="51">
        <v>306.55</v>
      </c>
      <c r="U47" s="51">
        <v>393.95</v>
      </c>
      <c r="V47" s="51">
        <v>433.65</v>
      </c>
      <c r="W47" s="51">
        <v>525.15</v>
      </c>
      <c r="Y47" s="46" t="str">
        <f t="shared" si="6"/>
        <v>EXPORTA FÁCIL ECONÔMICO - 45209 Peso (g)</v>
      </c>
      <c r="Z47" s="43"/>
      <c r="AA47" s="43" t="s">
        <v>12</v>
      </c>
      <c r="AB47" s="49" t="s">
        <v>13</v>
      </c>
      <c r="AC47" s="49" t="s">
        <v>14</v>
      </c>
      <c r="AD47" s="49" t="s">
        <v>15</v>
      </c>
      <c r="AE47" s="49" t="s">
        <v>16</v>
      </c>
      <c r="AF47" s="49" t="s">
        <v>17</v>
      </c>
      <c r="AG47" s="49" t="s">
        <v>18</v>
      </c>
      <c r="AH47" s="49" t="s">
        <v>19</v>
      </c>
      <c r="AJ47" s="46" t="str">
        <f t="shared" si="8"/>
        <v>DOCUMENTO INTERNACIONAL EXPRESSO - 45012DIAMANTE 4501 a 1.000</v>
      </c>
      <c r="AK47" s="50" t="s">
        <v>45</v>
      </c>
      <c r="AL47" s="50" t="s">
        <v>35</v>
      </c>
      <c r="AM47" s="51">
        <v>155.55000000000001</v>
      </c>
      <c r="AN47" s="51">
        <v>173.25</v>
      </c>
      <c r="AO47" s="51">
        <v>216.1</v>
      </c>
      <c r="AP47" s="51">
        <v>225.95</v>
      </c>
      <c r="AQ47" s="51">
        <v>296.85000000000002</v>
      </c>
      <c r="AR47" s="51">
        <v>337.5</v>
      </c>
      <c r="AS47" s="51">
        <v>442.2</v>
      </c>
      <c r="AU47" s="46" t="str">
        <f t="shared" si="9"/>
        <v>PACKET EXPRESS - 33170PLATINUM2.001 a 2.500</v>
      </c>
      <c r="AV47" s="50" t="s">
        <v>33</v>
      </c>
      <c r="AW47" s="50" t="s">
        <v>42</v>
      </c>
      <c r="AX47" s="51">
        <v>59.76</v>
      </c>
      <c r="AZ47" s="46" t="str">
        <f t="shared" si="10"/>
        <v>PACKET STANDARD  - 33162PLATINUM4.001 a 4.500</v>
      </c>
      <c r="BA47" s="50" t="s">
        <v>33</v>
      </c>
      <c r="BB47" s="50" t="s">
        <v>50</v>
      </c>
      <c r="BC47" s="51">
        <v>62.64</v>
      </c>
      <c r="BE47" s="46" t="str">
        <f t="shared" si="11"/>
        <v>PACKET NOVAS FAIXAS - 33227PLATINUM2.001 a 2.500</v>
      </c>
      <c r="BF47" s="50" t="s">
        <v>33</v>
      </c>
      <c r="BG47" s="50" t="s">
        <v>42</v>
      </c>
      <c r="BH47" s="51">
        <v>44.57</v>
      </c>
      <c r="BJ47" s="46"/>
      <c r="BK47" s="50"/>
      <c r="BL47" s="50"/>
      <c r="BM47" s="51"/>
      <c r="BN47" s="51"/>
      <c r="BO47" s="51"/>
      <c r="BP47" s="51"/>
      <c r="BQ47" s="51"/>
      <c r="BR47" s="51"/>
      <c r="BS47" s="51"/>
    </row>
    <row r="48" spans="1:71" x14ac:dyDescent="0.25">
      <c r="C48" s="46" t="str">
        <f t="shared" si="3"/>
        <v>EXPORTA FÁCIL EXPRESSO - 45110PLATINUM4.501 a 5.000</v>
      </c>
      <c r="D48" s="50" t="s">
        <v>33</v>
      </c>
      <c r="E48" s="50" t="s">
        <v>52</v>
      </c>
      <c r="F48" s="51">
        <v>297.7</v>
      </c>
      <c r="G48" s="51">
        <v>314.60000000000002</v>
      </c>
      <c r="H48" s="51">
        <v>361.2</v>
      </c>
      <c r="I48" s="51">
        <v>412.85</v>
      </c>
      <c r="J48" s="51">
        <v>533.29999999999995</v>
      </c>
      <c r="K48" s="51">
        <v>587.04999999999995</v>
      </c>
      <c r="L48" s="51">
        <v>710.2</v>
      </c>
      <c r="N48" s="46" t="str">
        <f>'[1]EXP FÁCIL STANDARD'!$A$1&amp;O48&amp;P48</f>
        <v>EXPORTA FÁCIL STANDARD - 45128PLATINUM4.501 a 5.000</v>
      </c>
      <c r="O48" s="50" t="s">
        <v>33</v>
      </c>
      <c r="P48" s="50" t="s">
        <v>52</v>
      </c>
      <c r="Q48" s="51">
        <v>235.15</v>
      </c>
      <c r="R48" s="51">
        <v>280.14999999999998</v>
      </c>
      <c r="S48" s="51">
        <v>310.95</v>
      </c>
      <c r="T48" s="51">
        <v>328.4</v>
      </c>
      <c r="U48" s="51">
        <v>420.55</v>
      </c>
      <c r="V48" s="51">
        <v>463.15</v>
      </c>
      <c r="W48" s="51">
        <v>561.29999999999995</v>
      </c>
      <c r="Y48" s="46" t="str">
        <f t="shared" si="6"/>
        <v>EXPORTA FÁCIL ECONÔMICO - 45209INFINITE 20 a 500</v>
      </c>
      <c r="Z48" s="50" t="s">
        <v>49</v>
      </c>
      <c r="AA48" s="50" t="s">
        <v>22</v>
      </c>
      <c r="AB48" s="51">
        <v>114.8</v>
      </c>
      <c r="AC48" s="51">
        <v>140.25</v>
      </c>
      <c r="AD48" s="51">
        <v>151.85</v>
      </c>
      <c r="AE48" s="51">
        <v>159.5</v>
      </c>
      <c r="AF48" s="51">
        <v>167.75</v>
      </c>
      <c r="AG48" s="51">
        <v>205.95</v>
      </c>
      <c r="AH48" s="51">
        <v>274.05</v>
      </c>
      <c r="AJ48" s="46" t="str">
        <f t="shared" si="8"/>
        <v>DOCUMENTO INTERNACIONAL EXPRESSO - 45012DIAMANTE 41.001 a 1.500</v>
      </c>
      <c r="AK48" s="50" t="s">
        <v>45</v>
      </c>
      <c r="AL48" s="50" t="s">
        <v>39</v>
      </c>
      <c r="AM48" s="51">
        <v>166.8</v>
      </c>
      <c r="AN48" s="51">
        <v>184.35</v>
      </c>
      <c r="AO48" s="51">
        <v>241.8</v>
      </c>
      <c r="AP48" s="51">
        <v>251.7</v>
      </c>
      <c r="AQ48" s="51">
        <v>363.8</v>
      </c>
      <c r="AR48" s="51">
        <v>404.55</v>
      </c>
      <c r="AS48" s="51">
        <v>537.15</v>
      </c>
      <c r="AU48" s="46" t="str">
        <f t="shared" si="9"/>
        <v>PACKET EXPRESS - 33170PLATINUM2.501 a 3.000</v>
      </c>
      <c r="AV48" s="50" t="s">
        <v>33</v>
      </c>
      <c r="AW48" s="50" t="s">
        <v>44</v>
      </c>
      <c r="AX48" s="51">
        <v>64.2</v>
      </c>
      <c r="AZ48" s="46" t="str">
        <f t="shared" si="10"/>
        <v>PACKET STANDARD  - 33162PLATINUM4.501 a 5.000</v>
      </c>
      <c r="BA48" s="50" t="s">
        <v>33</v>
      </c>
      <c r="BB48" s="50" t="s">
        <v>52</v>
      </c>
      <c r="BC48" s="51">
        <v>66.52</v>
      </c>
      <c r="BE48" s="46" t="str">
        <f t="shared" si="11"/>
        <v>PACKET NOVAS FAIXAS - 33227PLATINUM2.501 a 3.000</v>
      </c>
      <c r="BF48" s="50" t="s">
        <v>33</v>
      </c>
      <c r="BG48" s="50" t="s">
        <v>44</v>
      </c>
      <c r="BH48" s="51">
        <v>48.23</v>
      </c>
      <c r="BJ48" s="46"/>
      <c r="BK48" s="50"/>
      <c r="BL48" s="50"/>
      <c r="BM48" s="51"/>
      <c r="BN48" s="51"/>
      <c r="BO48" s="51"/>
      <c r="BP48" s="51"/>
      <c r="BQ48" s="51"/>
      <c r="BR48" s="51"/>
      <c r="BS48" s="51"/>
    </row>
    <row r="49" spans="3:71" x14ac:dyDescent="0.25">
      <c r="C49" s="46" t="str">
        <f t="shared" si="3"/>
        <v>EXPORTA FÁCIL EXPRESSO - 45110PLATINUM1/2 Kg Adicional</v>
      </c>
      <c r="D49" s="50" t="s">
        <v>33</v>
      </c>
      <c r="E49" s="50" t="s">
        <v>54</v>
      </c>
      <c r="F49" s="51">
        <v>20.9</v>
      </c>
      <c r="G49" s="51">
        <v>24.7</v>
      </c>
      <c r="H49" s="51">
        <v>26.65</v>
      </c>
      <c r="I49" s="51">
        <v>28.55</v>
      </c>
      <c r="J49" s="51">
        <v>37.1</v>
      </c>
      <c r="K49" s="51">
        <v>40.9</v>
      </c>
      <c r="L49" s="51">
        <v>49.4</v>
      </c>
      <c r="N49" s="46" t="str">
        <f>'[1]EXP FÁCIL STANDARD'!$A$1&amp;O49&amp;P49</f>
        <v>EXPORTA FÁCIL STANDARD - 45128PLATINUM1/2 Kg Adicional</v>
      </c>
      <c r="O49" s="50" t="s">
        <v>33</v>
      </c>
      <c r="P49" s="50" t="s">
        <v>54</v>
      </c>
      <c r="Q49" s="51">
        <v>15.25</v>
      </c>
      <c r="R49" s="51">
        <v>18.100000000000001</v>
      </c>
      <c r="S49" s="51">
        <v>19.95</v>
      </c>
      <c r="T49" s="51">
        <v>21.9</v>
      </c>
      <c r="U49" s="51">
        <v>26.65</v>
      </c>
      <c r="V49" s="51">
        <v>29.45</v>
      </c>
      <c r="W49" s="51">
        <v>36.15</v>
      </c>
      <c r="Y49" s="46" t="str">
        <f t="shared" si="6"/>
        <v>EXPORTA FÁCIL ECONÔMICO - 45209INFINITE 2501 a 1000</v>
      </c>
      <c r="Z49" s="50" t="s">
        <v>49</v>
      </c>
      <c r="AA49" s="50" t="s">
        <v>28</v>
      </c>
      <c r="AB49" s="51">
        <v>121.75</v>
      </c>
      <c r="AC49" s="51">
        <v>148.19999999999999</v>
      </c>
      <c r="AD49" s="51">
        <v>161.15</v>
      </c>
      <c r="AE49" s="51">
        <v>169.25</v>
      </c>
      <c r="AF49" s="51">
        <v>178</v>
      </c>
      <c r="AG49" s="51">
        <v>218.45</v>
      </c>
      <c r="AH49" s="51">
        <v>290.75</v>
      </c>
      <c r="AJ49" s="46" t="str">
        <f t="shared" si="8"/>
        <v>DOCUMENTO INTERNACIONAL EXPRESSO - 45012DIAMANTE 41.501 a 2.000</v>
      </c>
      <c r="AK49" s="50" t="s">
        <v>45</v>
      </c>
      <c r="AL49" s="50" t="s">
        <v>38</v>
      </c>
      <c r="AM49" s="51">
        <v>175.95</v>
      </c>
      <c r="AN49" s="51">
        <v>194.1</v>
      </c>
      <c r="AO49" s="51">
        <v>265.3</v>
      </c>
      <c r="AP49" s="51">
        <v>275.14999999999998</v>
      </c>
      <c r="AQ49" s="51">
        <v>427.8</v>
      </c>
      <c r="AR49" s="51">
        <v>468.4</v>
      </c>
      <c r="AS49" s="51">
        <v>628.75</v>
      </c>
      <c r="AU49" s="46" t="str">
        <f t="shared" si="9"/>
        <v>PACKET EXPRESS - 33170PLATINUM3.001 a 3.500</v>
      </c>
      <c r="AV49" s="50" t="s">
        <v>33</v>
      </c>
      <c r="AW49" s="50" t="s">
        <v>46</v>
      </c>
      <c r="AX49" s="51">
        <v>68.62</v>
      </c>
      <c r="AZ49" s="46" t="str">
        <f t="shared" si="10"/>
        <v>PACKET STANDARD  - 33162PLATINUM1/2 Kg Adicional</v>
      </c>
      <c r="BA49" s="50" t="s">
        <v>33</v>
      </c>
      <c r="BB49" s="50" t="s">
        <v>54</v>
      </c>
      <c r="BC49" s="51">
        <v>3.87</v>
      </c>
      <c r="BE49" s="46" t="str">
        <f t="shared" si="11"/>
        <v>PACKET NOVAS FAIXAS - 33227PLATINUM3.001 a 3.500</v>
      </c>
      <c r="BF49" s="50" t="s">
        <v>33</v>
      </c>
      <c r="BG49" s="50" t="s">
        <v>46</v>
      </c>
      <c r="BH49" s="51">
        <v>51.89</v>
      </c>
      <c r="BJ49" s="46"/>
      <c r="BK49" s="50"/>
      <c r="BL49" s="50"/>
      <c r="BM49" s="51"/>
      <c r="BN49" s="51"/>
      <c r="BO49" s="51"/>
      <c r="BP49" s="51"/>
      <c r="BQ49" s="51"/>
      <c r="BR49" s="51"/>
      <c r="BS49" s="51"/>
    </row>
    <row r="50" spans="3:71" x14ac:dyDescent="0.25">
      <c r="C50" s="46" t="str">
        <f t="shared" si="3"/>
        <v>EXPORTA FÁCIL EXPRESSO - 45110 Peso (g)</v>
      </c>
      <c r="D50" s="43"/>
      <c r="E50" s="43" t="s">
        <v>12</v>
      </c>
      <c r="F50" s="49" t="s">
        <v>13</v>
      </c>
      <c r="G50" s="49" t="s">
        <v>14</v>
      </c>
      <c r="H50" s="49" t="s">
        <v>15</v>
      </c>
      <c r="I50" s="49" t="s">
        <v>16</v>
      </c>
      <c r="J50" s="49" t="s">
        <v>17</v>
      </c>
      <c r="K50" s="49" t="s">
        <v>18</v>
      </c>
      <c r="L50" s="49" t="s">
        <v>19</v>
      </c>
      <c r="N50" s="46" t="str">
        <f>'[1]EXP FÁCIL STANDARD'!$A$1&amp;O50&amp;P50</f>
        <v>EXPORTA FÁCIL STANDARD - 45128 Peso (g)</v>
      </c>
      <c r="O50" s="43"/>
      <c r="P50" s="43" t="s">
        <v>12</v>
      </c>
      <c r="Q50" s="49" t="s">
        <v>13</v>
      </c>
      <c r="R50" s="49" t="s">
        <v>14</v>
      </c>
      <c r="S50" s="49" t="s">
        <v>15</v>
      </c>
      <c r="T50" s="49" t="s">
        <v>16</v>
      </c>
      <c r="U50" s="49" t="s">
        <v>17</v>
      </c>
      <c r="V50" s="49" t="s">
        <v>18</v>
      </c>
      <c r="W50" s="49" t="s">
        <v>19</v>
      </c>
      <c r="Y50" s="46" t="str">
        <f t="shared" si="6"/>
        <v>EXPORTA FÁCIL ECONÔMICO - 45209INFINITE 21001 a 1.500</v>
      </c>
      <c r="Z50" s="50" t="s">
        <v>49</v>
      </c>
      <c r="AA50" s="50" t="s">
        <v>34</v>
      </c>
      <c r="AB50" s="51">
        <v>128.80000000000001</v>
      </c>
      <c r="AC50" s="51">
        <v>156.19999999999999</v>
      </c>
      <c r="AD50" s="51">
        <v>170.35</v>
      </c>
      <c r="AE50" s="51">
        <v>178.95</v>
      </c>
      <c r="AF50" s="51">
        <v>188.25</v>
      </c>
      <c r="AG50" s="51">
        <v>231</v>
      </c>
      <c r="AH50" s="51">
        <v>307.45</v>
      </c>
      <c r="AJ50" s="46" t="str">
        <f t="shared" si="8"/>
        <v>DOCUMENTO INTERNACIONAL EXPRESSO - 45012 Peso (g)</v>
      </c>
      <c r="AK50" s="43"/>
      <c r="AL50" s="43" t="s">
        <v>12</v>
      </c>
      <c r="AM50" s="49" t="s">
        <v>13</v>
      </c>
      <c r="AN50" s="49" t="s">
        <v>14</v>
      </c>
      <c r="AO50" s="49" t="s">
        <v>15</v>
      </c>
      <c r="AP50" s="49" t="s">
        <v>16</v>
      </c>
      <c r="AQ50" s="49" t="s">
        <v>17</v>
      </c>
      <c r="AR50" s="49" t="s">
        <v>18</v>
      </c>
      <c r="AS50" s="49" t="s">
        <v>19</v>
      </c>
      <c r="AU50" s="46" t="str">
        <f t="shared" si="9"/>
        <v>PACKET EXPRESS - 33170PLATINUM3.501 a 4.000</v>
      </c>
      <c r="AV50" s="50" t="s">
        <v>33</v>
      </c>
      <c r="AW50" s="50" t="s">
        <v>48</v>
      </c>
      <c r="AX50" s="51">
        <v>73.05</v>
      </c>
      <c r="AZ50" s="46" t="str">
        <f t="shared" si="10"/>
        <v>PACKET STANDARD  - 33162 Peso (g)</v>
      </c>
      <c r="BA50" s="43"/>
      <c r="BB50" s="43" t="s">
        <v>12</v>
      </c>
      <c r="BC50" s="49" t="s">
        <v>20</v>
      </c>
      <c r="BE50" s="46" t="str">
        <f t="shared" si="11"/>
        <v>PACKET NOVAS FAIXAS - 33227PLATINUM3.501 a 4.000</v>
      </c>
      <c r="BF50" s="50" t="s">
        <v>33</v>
      </c>
      <c r="BG50" s="50" t="s">
        <v>48</v>
      </c>
      <c r="BH50" s="51">
        <v>55.55</v>
      </c>
      <c r="BJ50" s="46"/>
      <c r="BK50" s="43"/>
      <c r="BL50" s="43"/>
      <c r="BM50" s="49"/>
      <c r="BN50" s="49"/>
      <c r="BO50" s="49"/>
      <c r="BP50" s="49"/>
      <c r="BQ50" s="49"/>
      <c r="BR50" s="49"/>
      <c r="BS50" s="49"/>
    </row>
    <row r="51" spans="3:71" x14ac:dyDescent="0.25">
      <c r="C51" s="46" t="str">
        <f t="shared" si="3"/>
        <v>EXPORTA FÁCIL EXPRESSO - 45110DIAMANTE 10 a 500</v>
      </c>
      <c r="D51" s="50" t="s">
        <v>37</v>
      </c>
      <c r="E51" s="50" t="s">
        <v>22</v>
      </c>
      <c r="F51" s="51">
        <v>179.2</v>
      </c>
      <c r="G51" s="51">
        <v>185.8</v>
      </c>
      <c r="H51" s="51">
        <v>215.7</v>
      </c>
      <c r="I51" s="51">
        <v>249.25</v>
      </c>
      <c r="J51" s="51">
        <v>321.64999999999998</v>
      </c>
      <c r="K51" s="51">
        <v>353.9</v>
      </c>
      <c r="L51" s="51">
        <v>428.15</v>
      </c>
      <c r="N51" s="46" t="str">
        <f>'[1]EXP FÁCIL STANDARD'!$A$1&amp;O51&amp;P51</f>
        <v>EXPORTA FÁCIL STANDARD - 45128DIAMANTE 10 a 500</v>
      </c>
      <c r="O51" s="50" t="s">
        <v>37</v>
      </c>
      <c r="P51" s="50" t="s">
        <v>22</v>
      </c>
      <c r="Q51" s="51">
        <v>143.4</v>
      </c>
      <c r="R51" s="51">
        <v>170.85</v>
      </c>
      <c r="S51" s="51">
        <v>189.85</v>
      </c>
      <c r="T51" s="51">
        <v>199.4</v>
      </c>
      <c r="U51" s="51">
        <v>257.3</v>
      </c>
      <c r="V51" s="51">
        <v>283.14999999999998</v>
      </c>
      <c r="W51" s="51">
        <v>342.55</v>
      </c>
      <c r="Y51" s="46" t="str">
        <f t="shared" si="6"/>
        <v>EXPORTA FÁCIL ECONÔMICO - 45209INFINITE 21.501 a 2.000</v>
      </c>
      <c r="Z51" s="50" t="s">
        <v>49</v>
      </c>
      <c r="AA51" s="50" t="s">
        <v>38</v>
      </c>
      <c r="AB51" s="51">
        <v>151</v>
      </c>
      <c r="AC51" s="51">
        <v>185.3</v>
      </c>
      <c r="AD51" s="51">
        <v>194.8</v>
      </c>
      <c r="AE51" s="51">
        <v>198.3</v>
      </c>
      <c r="AF51" s="51">
        <v>218.55</v>
      </c>
      <c r="AG51" s="51">
        <v>272.25</v>
      </c>
      <c r="AH51" s="51">
        <v>324.3</v>
      </c>
      <c r="AJ51" s="46" t="str">
        <f t="shared" si="8"/>
        <v>DOCUMENTO INTERNACIONAL EXPRESSO - 45012INFINITE 10 a 250</v>
      </c>
      <c r="AK51" s="50" t="s">
        <v>47</v>
      </c>
      <c r="AL51" s="50" t="s">
        <v>23</v>
      </c>
      <c r="AM51" s="51">
        <v>141.80000000000001</v>
      </c>
      <c r="AN51" s="51">
        <v>158.5</v>
      </c>
      <c r="AO51" s="51">
        <v>180.8</v>
      </c>
      <c r="AP51" s="51">
        <v>190.7</v>
      </c>
      <c r="AQ51" s="51">
        <v>200.9</v>
      </c>
      <c r="AR51" s="51">
        <v>241.55</v>
      </c>
      <c r="AS51" s="51">
        <v>304.75</v>
      </c>
      <c r="AU51" s="46" t="str">
        <f t="shared" si="9"/>
        <v>PACKET EXPRESS - 33170PLATINUM4.001 a 4.500</v>
      </c>
      <c r="AV51" s="50" t="s">
        <v>33</v>
      </c>
      <c r="AW51" s="50" t="s">
        <v>50</v>
      </c>
      <c r="AX51" s="51">
        <v>77.47</v>
      </c>
      <c r="AZ51" s="46" t="str">
        <f t="shared" si="10"/>
        <v>PACKET STANDARD  - 33162DIAMANTE 10 a 500</v>
      </c>
      <c r="BA51" s="50" t="s">
        <v>37</v>
      </c>
      <c r="BB51" s="50" t="s">
        <v>22</v>
      </c>
      <c r="BC51" s="51">
        <v>26.9</v>
      </c>
      <c r="BE51" s="46" t="str">
        <f t="shared" si="11"/>
        <v>PACKET NOVAS FAIXAS - 33227PLATINUM4.001 a 4.500</v>
      </c>
      <c r="BF51" s="50" t="s">
        <v>33</v>
      </c>
      <c r="BG51" s="50" t="s">
        <v>50</v>
      </c>
      <c r="BH51" s="51">
        <v>59.22</v>
      </c>
      <c r="BJ51" s="46"/>
      <c r="BK51" s="50"/>
      <c r="BL51" s="50"/>
      <c r="BM51" s="51"/>
      <c r="BN51" s="51"/>
      <c r="BO51" s="51"/>
      <c r="BP51" s="51"/>
      <c r="BQ51" s="51"/>
      <c r="BR51" s="51"/>
      <c r="BS51" s="51"/>
    </row>
    <row r="52" spans="3:71" x14ac:dyDescent="0.25">
      <c r="C52" s="46" t="str">
        <f t="shared" si="3"/>
        <v>EXPORTA FÁCIL EXPRESSO - 45110DIAMANTE 1501 a 1000</v>
      </c>
      <c r="D52" s="50" t="s">
        <v>37</v>
      </c>
      <c r="E52" s="50" t="s">
        <v>28</v>
      </c>
      <c r="F52" s="51">
        <v>190.15</v>
      </c>
      <c r="G52" s="51">
        <v>197.1</v>
      </c>
      <c r="H52" s="51">
        <v>228.85</v>
      </c>
      <c r="I52" s="51">
        <v>264.45</v>
      </c>
      <c r="J52" s="51">
        <v>341.2</v>
      </c>
      <c r="K52" s="51">
        <v>375.4</v>
      </c>
      <c r="L52" s="51">
        <v>454.3</v>
      </c>
      <c r="N52" s="46" t="str">
        <f>'[1]EXP FÁCIL STANDARD'!$A$1&amp;O52&amp;P52</f>
        <v>EXPORTA FÁCIL STANDARD - 45128DIAMANTE 1501 a 1000</v>
      </c>
      <c r="O52" s="50" t="s">
        <v>37</v>
      </c>
      <c r="P52" s="50" t="s">
        <v>28</v>
      </c>
      <c r="Q52" s="51">
        <v>152.15</v>
      </c>
      <c r="R52" s="51">
        <v>181.35</v>
      </c>
      <c r="S52" s="51">
        <v>201.35</v>
      </c>
      <c r="T52" s="51">
        <v>211.55</v>
      </c>
      <c r="U52" s="51">
        <v>273</v>
      </c>
      <c r="V52" s="51">
        <v>300.35000000000002</v>
      </c>
      <c r="W52" s="51">
        <v>363.5</v>
      </c>
      <c r="Y52" s="46" t="str">
        <f t="shared" si="6"/>
        <v>EXPORTA FÁCIL ECONÔMICO - 45209 Peso (g)</v>
      </c>
      <c r="Z52" s="43"/>
      <c r="AA52" s="43" t="s">
        <v>12</v>
      </c>
      <c r="AB52" s="49" t="s">
        <v>13</v>
      </c>
      <c r="AC52" s="49" t="s">
        <v>14</v>
      </c>
      <c r="AD52" s="49" t="s">
        <v>15</v>
      </c>
      <c r="AE52" s="49" t="s">
        <v>16</v>
      </c>
      <c r="AF52" s="49" t="s">
        <v>17</v>
      </c>
      <c r="AG52" s="49" t="s">
        <v>18</v>
      </c>
      <c r="AH52" s="49" t="s">
        <v>19</v>
      </c>
      <c r="AJ52" s="46" t="str">
        <f t="shared" si="8"/>
        <v>DOCUMENTO INTERNACIONAL EXPRESSO - 45012INFINITE 1251 a 500</v>
      </c>
      <c r="AK52" s="50" t="s">
        <v>47</v>
      </c>
      <c r="AL52" s="50" t="s">
        <v>29</v>
      </c>
      <c r="AM52" s="51">
        <v>146.35</v>
      </c>
      <c r="AN52" s="51">
        <v>163.35</v>
      </c>
      <c r="AO52" s="51">
        <v>192.65</v>
      </c>
      <c r="AP52" s="51">
        <v>202.55</v>
      </c>
      <c r="AQ52" s="51">
        <v>232.9</v>
      </c>
      <c r="AR52" s="51">
        <v>273.55</v>
      </c>
      <c r="AS52" s="51">
        <v>350.65</v>
      </c>
      <c r="AU52" s="46" t="str">
        <f t="shared" si="9"/>
        <v>PACKET EXPRESS - 33170PLATINUM4.501 a 5.000</v>
      </c>
      <c r="AV52" s="50" t="s">
        <v>33</v>
      </c>
      <c r="AW52" s="50" t="s">
        <v>52</v>
      </c>
      <c r="AX52" s="51">
        <v>81.900000000000006</v>
      </c>
      <c r="AZ52" s="46" t="str">
        <f t="shared" si="10"/>
        <v>PACKET STANDARD  - 33162DIAMANTE 1501 a 1000</v>
      </c>
      <c r="BA52" s="50" t="s">
        <v>37</v>
      </c>
      <c r="BB52" s="50" t="s">
        <v>28</v>
      </c>
      <c r="BC52" s="51">
        <v>30.2</v>
      </c>
      <c r="BE52" s="46" t="str">
        <f t="shared" si="11"/>
        <v>PACKET NOVAS FAIXAS - 33227PLATINUM4.501 a 5.000</v>
      </c>
      <c r="BF52" s="50" t="s">
        <v>33</v>
      </c>
      <c r="BG52" s="50" t="s">
        <v>52</v>
      </c>
      <c r="BH52" s="51">
        <v>62.88</v>
      </c>
      <c r="BJ52" s="46"/>
      <c r="BK52" s="50"/>
      <c r="BL52" s="50"/>
      <c r="BM52" s="51"/>
      <c r="BN52" s="51"/>
      <c r="BO52" s="51"/>
      <c r="BP52" s="51"/>
      <c r="BQ52" s="51"/>
      <c r="BR52" s="51"/>
      <c r="BS52" s="51"/>
    </row>
    <row r="53" spans="3:71" x14ac:dyDescent="0.25">
      <c r="C53" s="46" t="str">
        <f t="shared" si="3"/>
        <v>EXPORTA FÁCIL EXPRESSO - 45110DIAMANTE 11001 a 1.500</v>
      </c>
      <c r="D53" s="50" t="s">
        <v>37</v>
      </c>
      <c r="E53" s="50" t="s">
        <v>34</v>
      </c>
      <c r="F53" s="51">
        <v>201.1</v>
      </c>
      <c r="G53" s="51">
        <v>208.4</v>
      </c>
      <c r="H53" s="51">
        <v>242.05</v>
      </c>
      <c r="I53" s="51">
        <v>279.55</v>
      </c>
      <c r="J53" s="51">
        <v>360.75</v>
      </c>
      <c r="K53" s="51">
        <v>396.95</v>
      </c>
      <c r="L53" s="51">
        <v>480.3</v>
      </c>
      <c r="N53" s="46" t="str">
        <f>'[1]EXP FÁCIL STANDARD'!$A$1&amp;O53&amp;P53</f>
        <v>EXPORTA FÁCIL STANDARD - 45128DIAMANTE 11001 a 1.500</v>
      </c>
      <c r="O53" s="50" t="s">
        <v>37</v>
      </c>
      <c r="P53" s="50" t="s">
        <v>34</v>
      </c>
      <c r="Q53" s="51">
        <v>160.9</v>
      </c>
      <c r="R53" s="51">
        <v>191.75</v>
      </c>
      <c r="S53" s="51">
        <v>212.95</v>
      </c>
      <c r="T53" s="51">
        <v>223.65</v>
      </c>
      <c r="U53" s="51">
        <v>288.7</v>
      </c>
      <c r="V53" s="51">
        <v>317.64999999999998</v>
      </c>
      <c r="W53" s="51">
        <v>384.25</v>
      </c>
      <c r="Y53" s="46" t="str">
        <f t="shared" si="6"/>
        <v>EXPORTA FÁCIL ECONÔMICO - 45209INFINITE 30 a 500</v>
      </c>
      <c r="Z53" s="50" t="s">
        <v>51</v>
      </c>
      <c r="AA53" s="50" t="s">
        <v>22</v>
      </c>
      <c r="AB53" s="51">
        <v>114.8</v>
      </c>
      <c r="AC53" s="51">
        <v>140.25</v>
      </c>
      <c r="AD53" s="51">
        <v>151.85</v>
      </c>
      <c r="AE53" s="51">
        <v>159.5</v>
      </c>
      <c r="AF53" s="51">
        <v>167.75</v>
      </c>
      <c r="AG53" s="51">
        <v>205.95</v>
      </c>
      <c r="AH53" s="51">
        <v>274.05</v>
      </c>
      <c r="AJ53" s="46" t="str">
        <f t="shared" si="8"/>
        <v>DOCUMENTO INTERNACIONAL EXPRESSO - 45012INFINITE 1501 a 1.000</v>
      </c>
      <c r="AK53" s="50" t="s">
        <v>47</v>
      </c>
      <c r="AL53" s="50" t="s">
        <v>35</v>
      </c>
      <c r="AM53" s="51">
        <v>155.55000000000001</v>
      </c>
      <c r="AN53" s="51">
        <v>173.25</v>
      </c>
      <c r="AO53" s="51">
        <v>216.1</v>
      </c>
      <c r="AP53" s="51">
        <v>225.95</v>
      </c>
      <c r="AQ53" s="51">
        <v>296.85000000000002</v>
      </c>
      <c r="AR53" s="51">
        <v>337.5</v>
      </c>
      <c r="AS53" s="51">
        <v>442.2</v>
      </c>
      <c r="AU53" s="46" t="str">
        <f t="shared" si="9"/>
        <v>PACKET EXPRESS - 33170PLATINUM1/2 Kg Adicional</v>
      </c>
      <c r="AV53" s="50" t="s">
        <v>33</v>
      </c>
      <c r="AW53" s="50" t="s">
        <v>54</v>
      </c>
      <c r="AX53" s="51">
        <v>4.43</v>
      </c>
      <c r="AZ53" s="46" t="str">
        <f t="shared" si="10"/>
        <v>PACKET STANDARD  - 33162DIAMANTE 11001 a 1.500</v>
      </c>
      <c r="BA53" s="50" t="s">
        <v>37</v>
      </c>
      <c r="BB53" s="50" t="s">
        <v>34</v>
      </c>
      <c r="BC53" s="51">
        <v>33.49</v>
      </c>
      <c r="BE53" s="46" t="str">
        <f t="shared" si="11"/>
        <v>PACKET NOVAS FAIXAS - 33227PLATINUM1/2 Kg Adicional</v>
      </c>
      <c r="BF53" s="50" t="s">
        <v>33</v>
      </c>
      <c r="BG53" s="50" t="s">
        <v>54</v>
      </c>
      <c r="BH53" s="51">
        <v>3.66</v>
      </c>
      <c r="BJ53" s="46"/>
      <c r="BK53" s="50"/>
      <c r="BL53" s="50"/>
      <c r="BM53" s="51"/>
      <c r="BN53" s="51"/>
      <c r="BO53" s="51"/>
      <c r="BP53" s="51"/>
      <c r="BQ53" s="51"/>
      <c r="BR53" s="51"/>
      <c r="BS53" s="51"/>
    </row>
    <row r="54" spans="3:71" x14ac:dyDescent="0.25">
      <c r="C54" s="46" t="str">
        <f t="shared" si="3"/>
        <v>EXPORTA FÁCIL EXPRESSO - 45110DIAMANTE 11.501 a 2.000</v>
      </c>
      <c r="D54" s="50" t="s">
        <v>37</v>
      </c>
      <c r="E54" s="50" t="s">
        <v>38</v>
      </c>
      <c r="F54" s="51">
        <v>212.1</v>
      </c>
      <c r="G54" s="51">
        <v>219.8</v>
      </c>
      <c r="H54" s="51">
        <v>255.25</v>
      </c>
      <c r="I54" s="51">
        <v>294.95</v>
      </c>
      <c r="J54" s="51">
        <v>380.7</v>
      </c>
      <c r="K54" s="51">
        <v>418.75</v>
      </c>
      <c r="L54" s="51">
        <v>506.65</v>
      </c>
      <c r="N54" s="46" t="str">
        <f>'[1]EXP FÁCIL STANDARD'!$A$1&amp;O54&amp;P54</f>
        <v>EXPORTA FÁCIL STANDARD - 45128DIAMANTE 11.501 a 2.000</v>
      </c>
      <c r="O54" s="50" t="s">
        <v>37</v>
      </c>
      <c r="P54" s="50" t="s">
        <v>38</v>
      </c>
      <c r="Q54" s="51">
        <v>169.7</v>
      </c>
      <c r="R54" s="51">
        <v>202.2</v>
      </c>
      <c r="S54" s="51">
        <v>224.7</v>
      </c>
      <c r="T54" s="51">
        <v>235.95</v>
      </c>
      <c r="U54" s="51">
        <v>304.55</v>
      </c>
      <c r="V54" s="51">
        <v>335.05</v>
      </c>
      <c r="W54" s="51">
        <v>405.4</v>
      </c>
      <c r="Y54" s="46" t="str">
        <f t="shared" si="6"/>
        <v>EXPORTA FÁCIL ECONÔMICO - 45209INFINITE 3501 a 1000</v>
      </c>
      <c r="Z54" s="50" t="s">
        <v>51</v>
      </c>
      <c r="AA54" s="50" t="s">
        <v>28</v>
      </c>
      <c r="AB54" s="51">
        <v>121.75</v>
      </c>
      <c r="AC54" s="51">
        <v>148.19999999999999</v>
      </c>
      <c r="AD54" s="51">
        <v>161.15</v>
      </c>
      <c r="AE54" s="51">
        <v>169.25</v>
      </c>
      <c r="AF54" s="51">
        <v>178</v>
      </c>
      <c r="AG54" s="51">
        <v>218.45</v>
      </c>
      <c r="AH54" s="51">
        <v>290.75</v>
      </c>
      <c r="AJ54" s="46" t="str">
        <f t="shared" si="8"/>
        <v>DOCUMENTO INTERNACIONAL EXPRESSO - 45012INFINITE 11.001 a 1.500</v>
      </c>
      <c r="AK54" s="50" t="s">
        <v>47</v>
      </c>
      <c r="AL54" s="50" t="s">
        <v>39</v>
      </c>
      <c r="AM54" s="51">
        <v>166.8</v>
      </c>
      <c r="AN54" s="51">
        <v>184.35</v>
      </c>
      <c r="AO54" s="51">
        <v>241.8</v>
      </c>
      <c r="AP54" s="51">
        <v>251.7</v>
      </c>
      <c r="AQ54" s="51">
        <v>363.8</v>
      </c>
      <c r="AR54" s="51">
        <v>404.55</v>
      </c>
      <c r="AS54" s="51">
        <v>537.15</v>
      </c>
      <c r="AU54" s="46" t="str">
        <f t="shared" si="9"/>
        <v>PACKET EXPRESS - 33170 Peso (g)</v>
      </c>
      <c r="AV54" s="43"/>
      <c r="AW54" s="43" t="s">
        <v>12</v>
      </c>
      <c r="AX54" s="49" t="s">
        <v>20</v>
      </c>
      <c r="AZ54" s="46" t="str">
        <f t="shared" si="10"/>
        <v>PACKET STANDARD  - 33162DIAMANTE 11.501 a 2.000</v>
      </c>
      <c r="BA54" s="50" t="s">
        <v>37</v>
      </c>
      <c r="BB54" s="50" t="s">
        <v>38</v>
      </c>
      <c r="BC54" s="51">
        <v>36.78</v>
      </c>
      <c r="BE54" s="46" t="str">
        <f t="shared" si="11"/>
        <v>PACKET NOVAS FAIXAS - 33227 Peso (g)</v>
      </c>
      <c r="BF54" s="43"/>
      <c r="BG54" s="43" t="s">
        <v>12</v>
      </c>
      <c r="BH54" s="49" t="s">
        <v>20</v>
      </c>
      <c r="BJ54" s="46"/>
      <c r="BK54" s="50"/>
      <c r="BL54" s="50"/>
      <c r="BM54" s="51"/>
      <c r="BN54" s="51"/>
      <c r="BO54" s="51"/>
      <c r="BP54" s="51"/>
      <c r="BQ54" s="51"/>
      <c r="BR54" s="51"/>
      <c r="BS54" s="51"/>
    </row>
    <row r="55" spans="3:71" x14ac:dyDescent="0.25">
      <c r="C55" s="46" t="str">
        <f t="shared" si="3"/>
        <v>EXPORTA FÁCIL EXPRESSO - 45110DIAMANTE 12.001 a 2.500</v>
      </c>
      <c r="D55" s="50" t="s">
        <v>37</v>
      </c>
      <c r="E55" s="50" t="s">
        <v>42</v>
      </c>
      <c r="F55" s="51">
        <v>223.05</v>
      </c>
      <c r="G55" s="51">
        <v>231.1</v>
      </c>
      <c r="H55" s="51">
        <v>268.45</v>
      </c>
      <c r="I55" s="51">
        <v>310.2</v>
      </c>
      <c r="J55" s="51">
        <v>400.2</v>
      </c>
      <c r="K55" s="51">
        <v>440.3</v>
      </c>
      <c r="L55" s="51">
        <v>532.79999999999995</v>
      </c>
      <c r="N55" s="46" t="str">
        <f>'[1]EXP FÁCIL STANDARD'!$A$1&amp;O55&amp;P55</f>
        <v>EXPORTA FÁCIL STANDARD - 45128DIAMANTE 12.001 a 2.500</v>
      </c>
      <c r="O55" s="50" t="s">
        <v>37</v>
      </c>
      <c r="P55" s="50" t="s">
        <v>42</v>
      </c>
      <c r="Q55" s="51">
        <v>178.45</v>
      </c>
      <c r="R55" s="51">
        <v>212.65</v>
      </c>
      <c r="S55" s="51">
        <v>236.25</v>
      </c>
      <c r="T55" s="51">
        <v>248.1</v>
      </c>
      <c r="U55" s="51">
        <v>320.2</v>
      </c>
      <c r="V55" s="51">
        <v>352.35</v>
      </c>
      <c r="W55" s="51">
        <v>426.25</v>
      </c>
      <c r="Y55" s="46" t="str">
        <f t="shared" si="6"/>
        <v>EXPORTA FÁCIL ECONÔMICO - 45209INFINITE 31001 a 1.500</v>
      </c>
      <c r="Z55" s="50" t="s">
        <v>51</v>
      </c>
      <c r="AA55" s="50" t="s">
        <v>34</v>
      </c>
      <c r="AB55" s="51">
        <v>128.80000000000001</v>
      </c>
      <c r="AC55" s="51">
        <v>156.19999999999999</v>
      </c>
      <c r="AD55" s="51">
        <v>170.35</v>
      </c>
      <c r="AE55" s="51">
        <v>178.95</v>
      </c>
      <c r="AF55" s="51">
        <v>188.25</v>
      </c>
      <c r="AG55" s="51">
        <v>231</v>
      </c>
      <c r="AH55" s="51">
        <v>307.45</v>
      </c>
      <c r="AJ55" s="46" t="str">
        <f t="shared" si="8"/>
        <v>DOCUMENTO INTERNACIONAL EXPRESSO - 45012INFINITE 11.501 a 2.000</v>
      </c>
      <c r="AK55" s="50" t="s">
        <v>47</v>
      </c>
      <c r="AL55" s="50" t="s">
        <v>38</v>
      </c>
      <c r="AM55" s="51">
        <v>175.95</v>
      </c>
      <c r="AN55" s="51">
        <v>194.1</v>
      </c>
      <c r="AO55" s="51">
        <v>265.3</v>
      </c>
      <c r="AP55" s="51">
        <v>275.14999999999998</v>
      </c>
      <c r="AQ55" s="51">
        <v>427.8</v>
      </c>
      <c r="AR55" s="51">
        <v>468.4</v>
      </c>
      <c r="AS55" s="51">
        <v>628.75</v>
      </c>
      <c r="AU55" s="46" t="str">
        <f t="shared" si="9"/>
        <v>PACKET EXPRESS - 33170DIAMANTE 10 a 300</v>
      </c>
      <c r="AV55" s="50" t="s">
        <v>37</v>
      </c>
      <c r="AW55" s="50" t="s">
        <v>24</v>
      </c>
      <c r="AX55" s="51">
        <v>34.25</v>
      </c>
      <c r="AZ55" s="46" t="str">
        <f t="shared" si="10"/>
        <v>PACKET STANDARD  - 33162DIAMANTE 12.001 a 2.500</v>
      </c>
      <c r="BA55" s="50" t="s">
        <v>37</v>
      </c>
      <c r="BB55" s="50" t="s">
        <v>42</v>
      </c>
      <c r="BC55" s="51">
        <v>40.07</v>
      </c>
      <c r="BE55" s="46" t="str">
        <f t="shared" si="11"/>
        <v>PACKET NOVAS FAIXAS - 33227DIAMANTE 10 a 200</v>
      </c>
      <c r="BF55" s="50" t="s">
        <v>37</v>
      </c>
      <c r="BG55" s="50" t="s">
        <v>25</v>
      </c>
      <c r="BH55" s="51">
        <v>17.16</v>
      </c>
      <c r="BJ55" s="46"/>
      <c r="BK55" s="50"/>
      <c r="BL55" s="50"/>
      <c r="BM55" s="51"/>
      <c r="BN55" s="51"/>
      <c r="BO55" s="51"/>
      <c r="BP55" s="51"/>
      <c r="BQ55" s="51"/>
      <c r="BR55" s="51"/>
      <c r="BS55" s="51"/>
    </row>
    <row r="56" spans="3:71" x14ac:dyDescent="0.25">
      <c r="C56" s="46" t="str">
        <f t="shared" si="3"/>
        <v>EXPORTA FÁCIL EXPRESSO - 45110DIAMANTE 12.501 a 3.000</v>
      </c>
      <c r="D56" s="50" t="s">
        <v>37</v>
      </c>
      <c r="E56" s="50" t="s">
        <v>44</v>
      </c>
      <c r="F56" s="51">
        <v>233.95</v>
      </c>
      <c r="G56" s="51">
        <v>242.5</v>
      </c>
      <c r="H56" s="51">
        <v>281.55</v>
      </c>
      <c r="I56" s="51">
        <v>325.25</v>
      </c>
      <c r="J56" s="51">
        <v>419.8</v>
      </c>
      <c r="K56" s="51">
        <v>462</v>
      </c>
      <c r="L56" s="51">
        <v>558.95000000000005</v>
      </c>
      <c r="N56" s="46" t="str">
        <f>'[1]EXP FÁCIL STANDARD'!$A$1&amp;O56&amp;P56</f>
        <v>EXPORTA FÁCIL STANDARD - 45128DIAMANTE 12.501 a 3.000</v>
      </c>
      <c r="O56" s="50" t="s">
        <v>37</v>
      </c>
      <c r="P56" s="50" t="s">
        <v>44</v>
      </c>
      <c r="Q56" s="51">
        <v>187.2</v>
      </c>
      <c r="R56" s="51">
        <v>223.15</v>
      </c>
      <c r="S56" s="51">
        <v>247.85</v>
      </c>
      <c r="T56" s="51">
        <v>260.3</v>
      </c>
      <c r="U56" s="51">
        <v>335.9</v>
      </c>
      <c r="V56" s="51">
        <v>369.55</v>
      </c>
      <c r="W56" s="51">
        <v>447.15</v>
      </c>
      <c r="Y56" s="46" t="str">
        <f t="shared" si="6"/>
        <v>EXPORTA FÁCIL ECONÔMICO - 45209INFINITE 31.501 a 2.000</v>
      </c>
      <c r="Z56" s="50" t="s">
        <v>51</v>
      </c>
      <c r="AA56" s="50" t="s">
        <v>38</v>
      </c>
      <c r="AB56" s="51">
        <v>151</v>
      </c>
      <c r="AC56" s="51">
        <v>185.3</v>
      </c>
      <c r="AD56" s="51">
        <v>194.8</v>
      </c>
      <c r="AE56" s="51">
        <v>198.3</v>
      </c>
      <c r="AF56" s="51">
        <v>218.55</v>
      </c>
      <c r="AG56" s="51">
        <v>272.25</v>
      </c>
      <c r="AH56" s="51">
        <v>324.3</v>
      </c>
      <c r="AJ56" s="46" t="str">
        <f t="shared" si="8"/>
        <v>DOCUMENTO INTERNACIONAL EXPRESSO - 45012 Peso (g)</v>
      </c>
      <c r="AK56" s="43"/>
      <c r="AL56" s="43" t="s">
        <v>12</v>
      </c>
      <c r="AM56" s="49" t="s">
        <v>13</v>
      </c>
      <c r="AN56" s="49" t="s">
        <v>14</v>
      </c>
      <c r="AO56" s="49" t="s">
        <v>15</v>
      </c>
      <c r="AP56" s="49" t="s">
        <v>16</v>
      </c>
      <c r="AQ56" s="49" t="s">
        <v>17</v>
      </c>
      <c r="AR56" s="49" t="s">
        <v>18</v>
      </c>
      <c r="AS56" s="49" t="s">
        <v>19</v>
      </c>
      <c r="AU56" s="46" t="str">
        <f t="shared" si="9"/>
        <v>PACKET EXPRESS - 33170DIAMANTE 1301 a 500</v>
      </c>
      <c r="AV56" s="50" t="s">
        <v>37</v>
      </c>
      <c r="AW56" s="50" t="s">
        <v>30</v>
      </c>
      <c r="AX56" s="51">
        <v>35.75</v>
      </c>
      <c r="AZ56" s="46" t="str">
        <f t="shared" si="10"/>
        <v>PACKET STANDARD  - 33162DIAMANTE 12.501 a 3.000</v>
      </c>
      <c r="BA56" s="50" t="s">
        <v>37</v>
      </c>
      <c r="BB56" s="50" t="s">
        <v>44</v>
      </c>
      <c r="BC56" s="51">
        <v>43.37</v>
      </c>
      <c r="BE56" s="46" t="str">
        <f t="shared" si="11"/>
        <v>PACKET NOVAS FAIXAS - 33227DIAMANTE 1201 a 500</v>
      </c>
      <c r="BF56" s="50" t="s">
        <v>37</v>
      </c>
      <c r="BG56" s="50" t="s">
        <v>31</v>
      </c>
      <c r="BH56" s="51">
        <v>25.43</v>
      </c>
      <c r="BJ56" s="46"/>
      <c r="BK56" s="50"/>
      <c r="BL56" s="50"/>
      <c r="BM56" s="51"/>
      <c r="BN56" s="51"/>
      <c r="BO56" s="51"/>
      <c r="BP56" s="51"/>
      <c r="BQ56" s="51"/>
      <c r="BR56" s="51"/>
      <c r="BS56" s="51"/>
    </row>
    <row r="57" spans="3:71" x14ac:dyDescent="0.25">
      <c r="C57" s="46" t="str">
        <f t="shared" si="3"/>
        <v>EXPORTA FÁCIL EXPRESSO - 45110DIAMANTE 13.001 a 3.500</v>
      </c>
      <c r="D57" s="50" t="s">
        <v>37</v>
      </c>
      <c r="E57" s="50" t="s">
        <v>46</v>
      </c>
      <c r="F57" s="51">
        <v>244.95</v>
      </c>
      <c r="G57" s="51">
        <v>253.9</v>
      </c>
      <c r="H57" s="51">
        <v>294.85000000000002</v>
      </c>
      <c r="I57" s="51">
        <v>340.65</v>
      </c>
      <c r="J57" s="51">
        <v>439.55</v>
      </c>
      <c r="K57" s="51">
        <v>483.75</v>
      </c>
      <c r="L57" s="51">
        <v>585.25</v>
      </c>
      <c r="N57" s="46" t="str">
        <f>'[1]EXP FÁCIL STANDARD'!$A$1&amp;O57&amp;P57</f>
        <v>EXPORTA FÁCIL STANDARD - 45128DIAMANTE 13.001 a 3.500</v>
      </c>
      <c r="O57" s="50" t="s">
        <v>37</v>
      </c>
      <c r="P57" s="50" t="s">
        <v>46</v>
      </c>
      <c r="Q57" s="51">
        <v>196.05</v>
      </c>
      <c r="R57" s="51">
        <v>233.55</v>
      </c>
      <c r="S57" s="51">
        <v>259.39999999999998</v>
      </c>
      <c r="T57" s="51">
        <v>272.55</v>
      </c>
      <c r="U57" s="51">
        <v>351.65</v>
      </c>
      <c r="V57" s="51">
        <v>387.05</v>
      </c>
      <c r="W57" s="51">
        <v>468.15</v>
      </c>
      <c r="Y57" s="46" t="str">
        <f t="shared" si="6"/>
        <v>EXPORTA FÁCIL ECONÔMICO - 45209 Peso (g)</v>
      </c>
      <c r="Z57" s="43"/>
      <c r="AA57" s="43" t="s">
        <v>12</v>
      </c>
      <c r="AB57" s="49" t="s">
        <v>13</v>
      </c>
      <c r="AC57" s="49" t="s">
        <v>14</v>
      </c>
      <c r="AD57" s="49" t="s">
        <v>15</v>
      </c>
      <c r="AE57" s="49" t="s">
        <v>16</v>
      </c>
      <c r="AF57" s="49" t="s">
        <v>17</v>
      </c>
      <c r="AG57" s="49" t="s">
        <v>18</v>
      </c>
      <c r="AH57" s="49" t="s">
        <v>19</v>
      </c>
      <c r="AJ57" s="46" t="str">
        <f t="shared" si="8"/>
        <v>DOCUMENTO INTERNACIONAL EXPRESSO - 45012INFINITE 20 a 250</v>
      </c>
      <c r="AK57" s="50" t="s">
        <v>49</v>
      </c>
      <c r="AL57" s="50" t="s">
        <v>23</v>
      </c>
      <c r="AM57" s="51">
        <v>141.80000000000001</v>
      </c>
      <c r="AN57" s="51">
        <v>158.5</v>
      </c>
      <c r="AO57" s="51">
        <v>180.8</v>
      </c>
      <c r="AP57" s="51">
        <v>190.7</v>
      </c>
      <c r="AQ57" s="51">
        <v>200.9</v>
      </c>
      <c r="AR57" s="51">
        <v>241.55</v>
      </c>
      <c r="AS57" s="51">
        <v>304.75</v>
      </c>
      <c r="AU57" s="46" t="str">
        <f t="shared" si="9"/>
        <v>PACKET EXPRESS - 33170DIAMANTE 1501 a 1000</v>
      </c>
      <c r="AV57" s="50" t="s">
        <v>37</v>
      </c>
      <c r="AW57" s="50" t="s">
        <v>28</v>
      </c>
      <c r="AX57" s="51">
        <v>39.51</v>
      </c>
      <c r="AZ57" s="46" t="str">
        <f t="shared" si="10"/>
        <v>PACKET STANDARD  - 33162DIAMANTE 13.001 a 3.500</v>
      </c>
      <c r="BA57" s="50" t="s">
        <v>37</v>
      </c>
      <c r="BB57" s="50" t="s">
        <v>46</v>
      </c>
      <c r="BC57" s="51">
        <v>46.66</v>
      </c>
      <c r="BE57" s="46" t="str">
        <f t="shared" si="11"/>
        <v>PACKET NOVAS FAIXAS - 33227DIAMANTE 1501 a 1000</v>
      </c>
      <c r="BF57" s="50" t="s">
        <v>37</v>
      </c>
      <c r="BG57" s="50" t="s">
        <v>28</v>
      </c>
      <c r="BH57" s="51">
        <v>28.54</v>
      </c>
      <c r="BJ57" s="46"/>
      <c r="BK57" s="50"/>
      <c r="BL57" s="50"/>
      <c r="BM57" s="51"/>
      <c r="BN57" s="51"/>
      <c r="BO57" s="51"/>
      <c r="BP57" s="51"/>
      <c r="BQ57" s="51"/>
      <c r="BR57" s="51"/>
      <c r="BS57" s="51"/>
    </row>
    <row r="58" spans="3:71" x14ac:dyDescent="0.25">
      <c r="C58" s="46" t="str">
        <f t="shared" si="3"/>
        <v>EXPORTA FÁCIL EXPRESSO - 45110DIAMANTE 13.501 a 4.000</v>
      </c>
      <c r="D58" s="50" t="s">
        <v>37</v>
      </c>
      <c r="E58" s="50" t="s">
        <v>48</v>
      </c>
      <c r="F58" s="51">
        <v>255.9</v>
      </c>
      <c r="G58" s="51">
        <v>265.2</v>
      </c>
      <c r="H58" s="51">
        <v>308</v>
      </c>
      <c r="I58" s="51">
        <v>355.85</v>
      </c>
      <c r="J58" s="51">
        <v>459.25</v>
      </c>
      <c r="K58" s="51">
        <v>505.3</v>
      </c>
      <c r="L58" s="51">
        <v>611.35</v>
      </c>
      <c r="N58" s="46" t="str">
        <f>'[1]EXP FÁCIL STANDARD'!$A$1&amp;O58&amp;P58</f>
        <v>EXPORTA FÁCIL STANDARD - 45128DIAMANTE 13.501 a 4.000</v>
      </c>
      <c r="O58" s="50" t="s">
        <v>37</v>
      </c>
      <c r="P58" s="50" t="s">
        <v>48</v>
      </c>
      <c r="Q58" s="51">
        <v>204.75</v>
      </c>
      <c r="R58" s="51">
        <v>244</v>
      </c>
      <c r="S58" s="51">
        <v>271</v>
      </c>
      <c r="T58" s="51">
        <v>284.7</v>
      </c>
      <c r="U58" s="51">
        <v>367.35</v>
      </c>
      <c r="V58" s="51">
        <v>404.2</v>
      </c>
      <c r="W58" s="51">
        <v>489.05</v>
      </c>
      <c r="Y58" s="46" t="str">
        <f t="shared" si="6"/>
        <v>EXPORTA FÁCIL ECONÔMICO - 45209INFINITE 40 a 500</v>
      </c>
      <c r="Z58" s="50" t="s">
        <v>53</v>
      </c>
      <c r="AA58" s="50" t="s">
        <v>22</v>
      </c>
      <c r="AB58" s="51">
        <v>114.8</v>
      </c>
      <c r="AC58" s="51">
        <v>140.25</v>
      </c>
      <c r="AD58" s="51">
        <v>151.85</v>
      </c>
      <c r="AE58" s="51">
        <v>159.5</v>
      </c>
      <c r="AF58" s="51">
        <v>167.75</v>
      </c>
      <c r="AG58" s="51">
        <v>205.95</v>
      </c>
      <c r="AH58" s="51">
        <v>274.05</v>
      </c>
      <c r="AJ58" s="46" t="str">
        <f t="shared" si="8"/>
        <v>DOCUMENTO INTERNACIONAL EXPRESSO - 45012INFINITE 2251 a 500</v>
      </c>
      <c r="AK58" s="50" t="s">
        <v>49</v>
      </c>
      <c r="AL58" s="50" t="s">
        <v>29</v>
      </c>
      <c r="AM58" s="51">
        <v>146.35</v>
      </c>
      <c r="AN58" s="51">
        <v>163.35</v>
      </c>
      <c r="AO58" s="51">
        <v>192.65</v>
      </c>
      <c r="AP58" s="51">
        <v>202.55</v>
      </c>
      <c r="AQ58" s="51">
        <v>232.9</v>
      </c>
      <c r="AR58" s="51">
        <v>273.55</v>
      </c>
      <c r="AS58" s="51">
        <v>350.65</v>
      </c>
      <c r="AU58" s="46" t="str">
        <f t="shared" si="9"/>
        <v>PACKET EXPRESS - 33170DIAMANTE 11001 a 1.500</v>
      </c>
      <c r="AV58" s="50" t="s">
        <v>37</v>
      </c>
      <c r="AW58" s="50" t="s">
        <v>34</v>
      </c>
      <c r="AX58" s="51">
        <v>43.27</v>
      </c>
      <c r="AZ58" s="46" t="str">
        <f t="shared" si="10"/>
        <v>PACKET STANDARD  - 33162DIAMANTE 13.501 a 4.000</v>
      </c>
      <c r="BA58" s="50" t="s">
        <v>37</v>
      </c>
      <c r="BB58" s="50" t="s">
        <v>48</v>
      </c>
      <c r="BC58" s="51">
        <v>49.95</v>
      </c>
      <c r="BE58" s="46" t="str">
        <f t="shared" si="11"/>
        <v>PACKET NOVAS FAIXAS - 33227DIAMANTE 11001 a 1.500</v>
      </c>
      <c r="BF58" s="50" t="s">
        <v>37</v>
      </c>
      <c r="BG58" s="50" t="s">
        <v>34</v>
      </c>
      <c r="BH58" s="51">
        <v>31.66</v>
      </c>
      <c r="BJ58" s="46"/>
      <c r="BK58" s="50"/>
      <c r="BL58" s="50"/>
      <c r="BM58" s="51"/>
      <c r="BN58" s="51"/>
      <c r="BO58" s="51"/>
      <c r="BP58" s="51"/>
      <c r="BQ58" s="51"/>
      <c r="BR58" s="51"/>
      <c r="BS58" s="51"/>
    </row>
    <row r="59" spans="3:71" x14ac:dyDescent="0.25">
      <c r="C59" s="46" t="str">
        <f t="shared" si="3"/>
        <v>EXPORTA FÁCIL EXPRESSO - 45110DIAMANTE 14.001 a 4.500</v>
      </c>
      <c r="D59" s="50" t="s">
        <v>37</v>
      </c>
      <c r="E59" s="50" t="s">
        <v>50</v>
      </c>
      <c r="F59" s="51">
        <v>276.8</v>
      </c>
      <c r="G59" s="51">
        <v>289.89999999999998</v>
      </c>
      <c r="H59" s="51">
        <v>334.55</v>
      </c>
      <c r="I59" s="51">
        <v>384.35</v>
      </c>
      <c r="J59" s="51">
        <v>496.3</v>
      </c>
      <c r="K59" s="51">
        <v>546.20000000000005</v>
      </c>
      <c r="L59" s="51">
        <v>660.75</v>
      </c>
      <c r="N59" s="46" t="str">
        <f>'[1]EXP FÁCIL STANDARD'!$A$1&amp;O59&amp;P59</f>
        <v>EXPORTA FÁCIL STANDARD - 45128DIAMANTE 14.001 a 4.500</v>
      </c>
      <c r="O59" s="50" t="s">
        <v>37</v>
      </c>
      <c r="P59" s="50" t="s">
        <v>50</v>
      </c>
      <c r="Q59" s="51">
        <v>220</v>
      </c>
      <c r="R59" s="51">
        <v>262.10000000000002</v>
      </c>
      <c r="S59" s="51">
        <v>290.95</v>
      </c>
      <c r="T59" s="51">
        <v>306.55</v>
      </c>
      <c r="U59" s="51">
        <v>393.95</v>
      </c>
      <c r="V59" s="51">
        <v>433.65</v>
      </c>
      <c r="W59" s="51">
        <v>525.15</v>
      </c>
      <c r="Y59" s="46" t="str">
        <f t="shared" si="6"/>
        <v>EXPORTA FÁCIL ECONÔMICO - 45209INFINITE 4501 a 1000</v>
      </c>
      <c r="Z59" s="50" t="s">
        <v>53</v>
      </c>
      <c r="AA59" s="50" t="s">
        <v>28</v>
      </c>
      <c r="AB59" s="51">
        <v>121.75</v>
      </c>
      <c r="AC59" s="51">
        <v>148.19999999999999</v>
      </c>
      <c r="AD59" s="51">
        <v>161.15</v>
      </c>
      <c r="AE59" s="51">
        <v>169.25</v>
      </c>
      <c r="AF59" s="51">
        <v>178</v>
      </c>
      <c r="AG59" s="51">
        <v>218.45</v>
      </c>
      <c r="AH59" s="51">
        <v>290.75</v>
      </c>
      <c r="AJ59" s="46" t="str">
        <f t="shared" si="8"/>
        <v>DOCUMENTO INTERNACIONAL EXPRESSO - 45012INFINITE 2501 a 1.000</v>
      </c>
      <c r="AK59" s="50" t="s">
        <v>49</v>
      </c>
      <c r="AL59" s="50" t="s">
        <v>35</v>
      </c>
      <c r="AM59" s="51">
        <v>155.55000000000001</v>
      </c>
      <c r="AN59" s="51">
        <v>173.25</v>
      </c>
      <c r="AO59" s="51">
        <v>216.1</v>
      </c>
      <c r="AP59" s="51">
        <v>225.95</v>
      </c>
      <c r="AQ59" s="51">
        <v>296.85000000000002</v>
      </c>
      <c r="AR59" s="51">
        <v>337.5</v>
      </c>
      <c r="AS59" s="51">
        <v>442.2</v>
      </c>
      <c r="AU59" s="46" t="str">
        <f t="shared" si="9"/>
        <v>PACKET EXPRESS - 33170DIAMANTE 11.501 a 2.000</v>
      </c>
      <c r="AV59" s="50" t="s">
        <v>37</v>
      </c>
      <c r="AW59" s="50" t="s">
        <v>38</v>
      </c>
      <c r="AX59" s="51">
        <v>47.03</v>
      </c>
      <c r="AZ59" s="46" t="str">
        <f t="shared" si="10"/>
        <v>PACKET STANDARD  - 33162DIAMANTE 14.001 a 4.500</v>
      </c>
      <c r="BA59" s="50" t="s">
        <v>37</v>
      </c>
      <c r="BB59" s="50" t="s">
        <v>50</v>
      </c>
      <c r="BC59" s="51">
        <v>53.24</v>
      </c>
      <c r="BE59" s="46" t="str">
        <f t="shared" si="11"/>
        <v>PACKET NOVAS FAIXAS - 33227DIAMANTE 11.501 a 2.000</v>
      </c>
      <c r="BF59" s="50" t="s">
        <v>37</v>
      </c>
      <c r="BG59" s="50" t="s">
        <v>38</v>
      </c>
      <c r="BH59" s="51">
        <v>34.770000000000003</v>
      </c>
      <c r="BJ59" s="46"/>
      <c r="BK59" s="50"/>
      <c r="BL59" s="50"/>
      <c r="BM59" s="51"/>
      <c r="BN59" s="51"/>
      <c r="BO59" s="51"/>
      <c r="BP59" s="51"/>
      <c r="BQ59" s="51"/>
      <c r="BR59" s="51"/>
      <c r="BS59" s="51"/>
    </row>
    <row r="60" spans="3:71" x14ac:dyDescent="0.25">
      <c r="C60" s="46" t="str">
        <f t="shared" si="3"/>
        <v>EXPORTA FÁCIL EXPRESSO - 45110DIAMANTE 14.501 a 5.000</v>
      </c>
      <c r="D60" s="50" t="s">
        <v>37</v>
      </c>
      <c r="E60" s="50" t="s">
        <v>52</v>
      </c>
      <c r="F60" s="51">
        <v>297.7</v>
      </c>
      <c r="G60" s="51">
        <v>314.60000000000002</v>
      </c>
      <c r="H60" s="51">
        <v>361.2</v>
      </c>
      <c r="I60" s="51">
        <v>412.85</v>
      </c>
      <c r="J60" s="51">
        <v>533.29999999999995</v>
      </c>
      <c r="K60" s="51">
        <v>587.04999999999995</v>
      </c>
      <c r="L60" s="51">
        <v>710.2</v>
      </c>
      <c r="N60" s="46" t="str">
        <f>'[1]EXP FÁCIL STANDARD'!$A$1&amp;O60&amp;P60</f>
        <v>EXPORTA FÁCIL STANDARD - 45128DIAMANTE 14.501 a 5.000</v>
      </c>
      <c r="O60" s="50" t="s">
        <v>37</v>
      </c>
      <c r="P60" s="50" t="s">
        <v>52</v>
      </c>
      <c r="Q60" s="51">
        <v>235.15</v>
      </c>
      <c r="R60" s="51">
        <v>280.14999999999998</v>
      </c>
      <c r="S60" s="51">
        <v>310.95</v>
      </c>
      <c r="T60" s="51">
        <v>328.4</v>
      </c>
      <c r="U60" s="51">
        <v>420.55</v>
      </c>
      <c r="V60" s="51">
        <v>463.15</v>
      </c>
      <c r="W60" s="51">
        <v>561.29999999999995</v>
      </c>
      <c r="Y60" s="46" t="str">
        <f t="shared" si="6"/>
        <v>EXPORTA FÁCIL ECONÔMICO - 45209INFINITE 41001 a 1.500</v>
      </c>
      <c r="Z60" s="50" t="s">
        <v>53</v>
      </c>
      <c r="AA60" s="50" t="s">
        <v>34</v>
      </c>
      <c r="AB60" s="51">
        <v>128.80000000000001</v>
      </c>
      <c r="AC60" s="51">
        <v>156.19999999999999</v>
      </c>
      <c r="AD60" s="51">
        <v>170.35</v>
      </c>
      <c r="AE60" s="51">
        <v>178.95</v>
      </c>
      <c r="AF60" s="51">
        <v>188.25</v>
      </c>
      <c r="AG60" s="51">
        <v>231</v>
      </c>
      <c r="AH60" s="51">
        <v>307.45</v>
      </c>
      <c r="AJ60" s="46" t="str">
        <f t="shared" si="8"/>
        <v>DOCUMENTO INTERNACIONAL EXPRESSO - 45012INFINITE 21.001 a 1.500</v>
      </c>
      <c r="AK60" s="50" t="s">
        <v>49</v>
      </c>
      <c r="AL60" s="50" t="s">
        <v>39</v>
      </c>
      <c r="AM60" s="51">
        <v>166.8</v>
      </c>
      <c r="AN60" s="51">
        <v>184.35</v>
      </c>
      <c r="AO60" s="51">
        <v>241.8</v>
      </c>
      <c r="AP60" s="51">
        <v>251.7</v>
      </c>
      <c r="AQ60" s="51">
        <v>363.8</v>
      </c>
      <c r="AR60" s="51">
        <v>404.55</v>
      </c>
      <c r="AS60" s="51">
        <v>537.15</v>
      </c>
      <c r="AU60" s="46" t="str">
        <f t="shared" si="9"/>
        <v>PACKET EXPRESS - 33170DIAMANTE 12.001 a 2.500</v>
      </c>
      <c r="AV60" s="50" t="s">
        <v>37</v>
      </c>
      <c r="AW60" s="50" t="s">
        <v>42</v>
      </c>
      <c r="AX60" s="51">
        <v>50.8</v>
      </c>
      <c r="AZ60" s="46" t="str">
        <f t="shared" si="10"/>
        <v>PACKET STANDARD  - 33162DIAMANTE 14.501 a 5.000</v>
      </c>
      <c r="BA60" s="50" t="s">
        <v>37</v>
      </c>
      <c r="BB60" s="50" t="s">
        <v>52</v>
      </c>
      <c r="BC60" s="51">
        <v>56.54</v>
      </c>
      <c r="BE60" s="46" t="str">
        <f t="shared" si="11"/>
        <v>PACKET NOVAS FAIXAS - 33227DIAMANTE 12.001 a 2.500</v>
      </c>
      <c r="BF60" s="50" t="s">
        <v>37</v>
      </c>
      <c r="BG60" s="50" t="s">
        <v>42</v>
      </c>
      <c r="BH60" s="51">
        <v>37.880000000000003</v>
      </c>
      <c r="BJ60" s="46"/>
      <c r="BK60" s="50"/>
      <c r="BL60" s="50"/>
      <c r="BM60" s="51"/>
      <c r="BN60" s="51"/>
      <c r="BO60" s="51"/>
      <c r="BP60" s="51"/>
      <c r="BQ60" s="51"/>
      <c r="BR60" s="51"/>
      <c r="BS60" s="51"/>
    </row>
    <row r="61" spans="3:71" x14ac:dyDescent="0.25">
      <c r="C61" s="46" t="str">
        <f t="shared" si="3"/>
        <v>EXPORTA FÁCIL EXPRESSO - 45110DIAMANTE 11/2 Kg Adicional</v>
      </c>
      <c r="D61" s="50" t="s">
        <v>37</v>
      </c>
      <c r="E61" s="50" t="s">
        <v>54</v>
      </c>
      <c r="F61" s="51">
        <v>20.9</v>
      </c>
      <c r="G61" s="51">
        <v>24.7</v>
      </c>
      <c r="H61" s="51">
        <v>26.65</v>
      </c>
      <c r="I61" s="51">
        <v>28.55</v>
      </c>
      <c r="J61" s="51">
        <v>37.1</v>
      </c>
      <c r="K61" s="51">
        <v>40.9</v>
      </c>
      <c r="L61" s="51">
        <v>49.4</v>
      </c>
      <c r="N61" s="46" t="str">
        <f>'[1]EXP FÁCIL STANDARD'!$A$1&amp;O61&amp;P61</f>
        <v>EXPORTA FÁCIL STANDARD - 45128DIAMANTE 11/2 Kg Adicional</v>
      </c>
      <c r="O61" s="50" t="s">
        <v>37</v>
      </c>
      <c r="P61" s="50" t="s">
        <v>54</v>
      </c>
      <c r="Q61" s="51">
        <v>15.25</v>
      </c>
      <c r="R61" s="51">
        <v>18.100000000000001</v>
      </c>
      <c r="S61" s="51">
        <v>19.95</v>
      </c>
      <c r="T61" s="51">
        <v>21.9</v>
      </c>
      <c r="U61" s="51">
        <v>26.65</v>
      </c>
      <c r="V61" s="51">
        <v>29.45</v>
      </c>
      <c r="W61" s="51">
        <v>36.15</v>
      </c>
      <c r="Y61" s="46" t="str">
        <f t="shared" si="6"/>
        <v>EXPORTA FÁCIL ECONÔMICO - 45209INFINITE 41.501 a 2.000</v>
      </c>
      <c r="Z61" s="50" t="s">
        <v>53</v>
      </c>
      <c r="AA61" s="50" t="s">
        <v>38</v>
      </c>
      <c r="AB61" s="51">
        <v>151</v>
      </c>
      <c r="AC61" s="51">
        <v>185.3</v>
      </c>
      <c r="AD61" s="51">
        <v>194.8</v>
      </c>
      <c r="AE61" s="51">
        <v>198.3</v>
      </c>
      <c r="AF61" s="51">
        <v>218.55</v>
      </c>
      <c r="AG61" s="51">
        <v>272.25</v>
      </c>
      <c r="AH61" s="51">
        <v>324.3</v>
      </c>
      <c r="AJ61" s="46" t="str">
        <f t="shared" si="8"/>
        <v>DOCUMENTO INTERNACIONAL EXPRESSO - 45012INFINITE 21.501 a 2.000</v>
      </c>
      <c r="AK61" s="50" t="s">
        <v>49</v>
      </c>
      <c r="AL61" s="50" t="s">
        <v>38</v>
      </c>
      <c r="AM61" s="51">
        <v>175.95</v>
      </c>
      <c r="AN61" s="51">
        <v>194.1</v>
      </c>
      <c r="AO61" s="51">
        <v>265.3</v>
      </c>
      <c r="AP61" s="51">
        <v>275.14999999999998</v>
      </c>
      <c r="AQ61" s="51">
        <v>427.8</v>
      </c>
      <c r="AR61" s="51">
        <v>468.4</v>
      </c>
      <c r="AS61" s="51">
        <v>628.75</v>
      </c>
      <c r="AU61" s="46" t="str">
        <f t="shared" si="9"/>
        <v>PACKET EXPRESS - 33170DIAMANTE 12.501 a 3.000</v>
      </c>
      <c r="AV61" s="50" t="s">
        <v>37</v>
      </c>
      <c r="AW61" s="50" t="s">
        <v>44</v>
      </c>
      <c r="AX61" s="51">
        <v>54.57</v>
      </c>
      <c r="AZ61" s="46" t="str">
        <f t="shared" si="10"/>
        <v>PACKET STANDARD  - 33162DIAMANTE 11/2 Kg Adicional</v>
      </c>
      <c r="BA61" s="50" t="s">
        <v>37</v>
      </c>
      <c r="BB61" s="50" t="s">
        <v>54</v>
      </c>
      <c r="BC61" s="51">
        <v>3.29</v>
      </c>
      <c r="BE61" s="46" t="str">
        <f t="shared" si="11"/>
        <v>PACKET NOVAS FAIXAS - 33227DIAMANTE 12.501 a 3.000</v>
      </c>
      <c r="BF61" s="50" t="s">
        <v>37</v>
      </c>
      <c r="BG61" s="50" t="s">
        <v>44</v>
      </c>
      <c r="BH61" s="51">
        <v>41</v>
      </c>
      <c r="BJ61" s="46"/>
      <c r="BK61" s="50"/>
      <c r="BL61" s="50"/>
      <c r="BM61" s="51"/>
      <c r="BN61" s="51"/>
      <c r="BO61" s="51"/>
      <c r="BP61" s="51"/>
      <c r="BQ61" s="51"/>
      <c r="BR61" s="51"/>
      <c r="BS61" s="51"/>
    </row>
    <row r="62" spans="3:71" x14ac:dyDescent="0.25">
      <c r="C62" s="46" t="str">
        <f t="shared" si="3"/>
        <v>EXPORTA FÁCIL EXPRESSO - 45110 Peso (g)</v>
      </c>
      <c r="D62" s="43"/>
      <c r="E62" s="43" t="s">
        <v>12</v>
      </c>
      <c r="F62" s="49" t="s">
        <v>13</v>
      </c>
      <c r="G62" s="49" t="s">
        <v>14</v>
      </c>
      <c r="H62" s="49" t="s">
        <v>15</v>
      </c>
      <c r="I62" s="49" t="s">
        <v>16</v>
      </c>
      <c r="J62" s="49" t="s">
        <v>17</v>
      </c>
      <c r="K62" s="49" t="s">
        <v>18</v>
      </c>
      <c r="L62" s="49" t="s">
        <v>19</v>
      </c>
      <c r="N62" s="46" t="str">
        <f>'[1]EXP FÁCIL STANDARD'!$A$1&amp;O62&amp;P62</f>
        <v>EXPORTA FÁCIL STANDARD - 45128 Peso (g)</v>
      </c>
      <c r="O62" s="43"/>
      <c r="P62" s="43" t="s">
        <v>12</v>
      </c>
      <c r="Q62" s="49" t="s">
        <v>13</v>
      </c>
      <c r="R62" s="49" t="s">
        <v>14</v>
      </c>
      <c r="S62" s="49" t="s">
        <v>15</v>
      </c>
      <c r="T62" s="49" t="s">
        <v>16</v>
      </c>
      <c r="U62" s="49" t="s">
        <v>17</v>
      </c>
      <c r="V62" s="49" t="s">
        <v>18</v>
      </c>
      <c r="W62" s="49" t="s">
        <v>19</v>
      </c>
      <c r="Y62" s="46" t="str">
        <f t="shared" si="6"/>
        <v>EXPORTA FÁCIL ECONÔMICO - 45209 Peso (g)</v>
      </c>
      <c r="Z62" s="43"/>
      <c r="AA62" s="43" t="s">
        <v>12</v>
      </c>
      <c r="AB62" s="49" t="s">
        <v>13</v>
      </c>
      <c r="AC62" s="49" t="s">
        <v>14</v>
      </c>
      <c r="AD62" s="49" t="s">
        <v>15</v>
      </c>
      <c r="AE62" s="49" t="s">
        <v>16</v>
      </c>
      <c r="AF62" s="49" t="s">
        <v>17</v>
      </c>
      <c r="AG62" s="49" t="s">
        <v>18</v>
      </c>
      <c r="AH62" s="49" t="s">
        <v>19</v>
      </c>
      <c r="AJ62" s="46" t="str">
        <f t="shared" si="8"/>
        <v>DOCUMENTO INTERNACIONAL EXPRESSO - 45012 Peso (g)</v>
      </c>
      <c r="AK62" s="43"/>
      <c r="AL62" s="43" t="s">
        <v>12</v>
      </c>
      <c r="AM62" s="49" t="s">
        <v>13</v>
      </c>
      <c r="AN62" s="49" t="s">
        <v>14</v>
      </c>
      <c r="AO62" s="49" t="s">
        <v>15</v>
      </c>
      <c r="AP62" s="49" t="s">
        <v>16</v>
      </c>
      <c r="AQ62" s="49" t="s">
        <v>17</v>
      </c>
      <c r="AR62" s="49" t="s">
        <v>18</v>
      </c>
      <c r="AS62" s="49" t="s">
        <v>19</v>
      </c>
      <c r="AU62" s="46" t="str">
        <f t="shared" si="9"/>
        <v>PACKET EXPRESS - 33170DIAMANTE 13.001 a 3.500</v>
      </c>
      <c r="AV62" s="50" t="s">
        <v>37</v>
      </c>
      <c r="AW62" s="50" t="s">
        <v>46</v>
      </c>
      <c r="AX62" s="51">
        <v>58.33</v>
      </c>
      <c r="AZ62" s="46" t="str">
        <f t="shared" si="10"/>
        <v>PACKET STANDARD  - 33162 Peso (g)</v>
      </c>
      <c r="BA62" s="43"/>
      <c r="BB62" s="43" t="s">
        <v>12</v>
      </c>
      <c r="BC62" s="49" t="s">
        <v>20</v>
      </c>
      <c r="BE62" s="46" t="str">
        <f t="shared" si="11"/>
        <v>PACKET NOVAS FAIXAS - 33227DIAMANTE 13.001 a 3.500</v>
      </c>
      <c r="BF62" s="50" t="s">
        <v>37</v>
      </c>
      <c r="BG62" s="50" t="s">
        <v>46</v>
      </c>
      <c r="BH62" s="51">
        <v>44.11</v>
      </c>
      <c r="BJ62" s="46"/>
      <c r="BK62" s="43"/>
      <c r="BL62" s="43"/>
      <c r="BM62" s="49"/>
      <c r="BN62" s="49"/>
      <c r="BO62" s="49"/>
      <c r="BP62" s="49"/>
      <c r="BQ62" s="49"/>
      <c r="BR62" s="49"/>
      <c r="BS62" s="49"/>
    </row>
    <row r="63" spans="3:71" x14ac:dyDescent="0.25">
      <c r="C63" s="46" t="str">
        <f t="shared" si="3"/>
        <v>EXPORTA FÁCIL EXPRESSO - 45110DIAMANTE 20 a 500</v>
      </c>
      <c r="D63" s="50" t="s">
        <v>41</v>
      </c>
      <c r="E63" s="50" t="s">
        <v>22</v>
      </c>
      <c r="F63" s="51">
        <v>179.2</v>
      </c>
      <c r="G63" s="51">
        <v>185.8</v>
      </c>
      <c r="H63" s="51">
        <v>215.7</v>
      </c>
      <c r="I63" s="51">
        <v>249.25</v>
      </c>
      <c r="J63" s="51">
        <v>321.64999999999998</v>
      </c>
      <c r="K63" s="51">
        <v>353.9</v>
      </c>
      <c r="L63" s="51">
        <v>428.15</v>
      </c>
      <c r="N63" s="46" t="str">
        <f>'[1]EXP FÁCIL STANDARD'!$A$1&amp;O63&amp;P63</f>
        <v>EXPORTA FÁCIL STANDARD - 45128DIAMANTE 20 a 500</v>
      </c>
      <c r="O63" s="50" t="s">
        <v>41</v>
      </c>
      <c r="P63" s="50" t="s">
        <v>22</v>
      </c>
      <c r="Q63" s="51">
        <v>143.4</v>
      </c>
      <c r="R63" s="51">
        <v>170.85</v>
      </c>
      <c r="S63" s="51">
        <v>189.85</v>
      </c>
      <c r="T63" s="51">
        <v>199.4</v>
      </c>
      <c r="U63" s="51">
        <v>257.3</v>
      </c>
      <c r="V63" s="51">
        <v>283.14999999999998</v>
      </c>
      <c r="W63" s="51">
        <v>342.55</v>
      </c>
      <c r="Y63" s="46" t="str">
        <f t="shared" si="6"/>
        <v>EXPORTA FÁCIL ECONÔMICO - 45209INFINITE 50 a 500</v>
      </c>
      <c r="Z63" s="50" t="s">
        <v>55</v>
      </c>
      <c r="AA63" s="50" t="s">
        <v>22</v>
      </c>
      <c r="AB63" s="51">
        <v>114.8</v>
      </c>
      <c r="AC63" s="51">
        <v>140.25</v>
      </c>
      <c r="AD63" s="51">
        <v>151.85</v>
      </c>
      <c r="AE63" s="51">
        <v>159.5</v>
      </c>
      <c r="AF63" s="51">
        <v>167.75</v>
      </c>
      <c r="AG63" s="51">
        <v>205.95</v>
      </c>
      <c r="AH63" s="51">
        <v>274.05</v>
      </c>
      <c r="AJ63" s="46" t="str">
        <f t="shared" si="8"/>
        <v>DOCUMENTO INTERNACIONAL EXPRESSO - 45012INFINITE 30 a 250</v>
      </c>
      <c r="AK63" s="50" t="s">
        <v>51</v>
      </c>
      <c r="AL63" s="50" t="s">
        <v>23</v>
      </c>
      <c r="AM63" s="51">
        <v>141.80000000000001</v>
      </c>
      <c r="AN63" s="51">
        <v>158.5</v>
      </c>
      <c r="AO63" s="51">
        <v>180.8</v>
      </c>
      <c r="AP63" s="51">
        <v>190.7</v>
      </c>
      <c r="AQ63" s="51">
        <v>200.9</v>
      </c>
      <c r="AR63" s="51">
        <v>241.55</v>
      </c>
      <c r="AS63" s="51">
        <v>304.75</v>
      </c>
      <c r="AU63" s="46" t="str">
        <f t="shared" si="9"/>
        <v>PACKET EXPRESS - 33170DIAMANTE 13.501 a 4.000</v>
      </c>
      <c r="AV63" s="50" t="s">
        <v>37</v>
      </c>
      <c r="AW63" s="50" t="s">
        <v>48</v>
      </c>
      <c r="AX63" s="51">
        <v>62.09</v>
      </c>
      <c r="AZ63" s="46" t="str">
        <f t="shared" si="10"/>
        <v>PACKET STANDARD  - 33162DIAMANTE 20 a 500</v>
      </c>
      <c r="BA63" s="50" t="s">
        <v>41</v>
      </c>
      <c r="BB63" s="50" t="s">
        <v>22</v>
      </c>
      <c r="BC63" s="51">
        <v>26.59</v>
      </c>
      <c r="BE63" s="46" t="str">
        <f t="shared" si="11"/>
        <v>PACKET NOVAS FAIXAS - 33227DIAMANTE 13.501 a 4.000</v>
      </c>
      <c r="BF63" s="50" t="s">
        <v>37</v>
      </c>
      <c r="BG63" s="50" t="s">
        <v>48</v>
      </c>
      <c r="BH63" s="51">
        <v>47.22</v>
      </c>
      <c r="BJ63" s="46"/>
      <c r="BK63" s="50"/>
      <c r="BL63" s="50"/>
      <c r="BM63" s="51"/>
      <c r="BN63" s="51"/>
      <c r="BO63" s="51"/>
      <c r="BP63" s="51"/>
      <c r="BQ63" s="51"/>
      <c r="BR63" s="51"/>
      <c r="BS63" s="51"/>
    </row>
    <row r="64" spans="3:71" x14ac:dyDescent="0.25">
      <c r="C64" s="46" t="str">
        <f t="shared" si="3"/>
        <v>EXPORTA FÁCIL EXPRESSO - 45110DIAMANTE 2501 a 1000</v>
      </c>
      <c r="D64" s="50" t="s">
        <v>41</v>
      </c>
      <c r="E64" s="50" t="s">
        <v>28</v>
      </c>
      <c r="F64" s="51">
        <v>190.15</v>
      </c>
      <c r="G64" s="51">
        <v>197.1</v>
      </c>
      <c r="H64" s="51">
        <v>228.85</v>
      </c>
      <c r="I64" s="51">
        <v>264.45</v>
      </c>
      <c r="J64" s="51">
        <v>341.2</v>
      </c>
      <c r="K64" s="51">
        <v>375.4</v>
      </c>
      <c r="L64" s="51">
        <v>454.3</v>
      </c>
      <c r="N64" s="46" t="str">
        <f>'[1]EXP FÁCIL STANDARD'!$A$1&amp;O64&amp;P64</f>
        <v>EXPORTA FÁCIL STANDARD - 45128DIAMANTE 2501 a 1000</v>
      </c>
      <c r="O64" s="50" t="s">
        <v>41</v>
      </c>
      <c r="P64" s="50" t="s">
        <v>28</v>
      </c>
      <c r="Q64" s="51">
        <v>152.15</v>
      </c>
      <c r="R64" s="51">
        <v>181.35</v>
      </c>
      <c r="S64" s="51">
        <v>201.35</v>
      </c>
      <c r="T64" s="51">
        <v>211.55</v>
      </c>
      <c r="U64" s="51">
        <v>273</v>
      </c>
      <c r="V64" s="51">
        <v>300.35000000000002</v>
      </c>
      <c r="W64" s="51">
        <v>363.5</v>
      </c>
      <c r="Y64" s="46" t="str">
        <f t="shared" si="6"/>
        <v>EXPORTA FÁCIL ECONÔMICO - 45209INFINITE 5501 a 1000</v>
      </c>
      <c r="Z64" s="50" t="s">
        <v>55</v>
      </c>
      <c r="AA64" s="50" t="s">
        <v>28</v>
      </c>
      <c r="AB64" s="51">
        <v>121.75</v>
      </c>
      <c r="AC64" s="51">
        <v>148.19999999999999</v>
      </c>
      <c r="AD64" s="51">
        <v>161.15</v>
      </c>
      <c r="AE64" s="51">
        <v>169.25</v>
      </c>
      <c r="AF64" s="51">
        <v>178</v>
      </c>
      <c r="AG64" s="51">
        <v>218.45</v>
      </c>
      <c r="AH64" s="51">
        <v>290.75</v>
      </c>
      <c r="AJ64" s="46" t="str">
        <f t="shared" si="8"/>
        <v>DOCUMENTO INTERNACIONAL EXPRESSO - 45012INFINITE 3251 a 500</v>
      </c>
      <c r="AK64" s="50" t="s">
        <v>51</v>
      </c>
      <c r="AL64" s="50" t="s">
        <v>29</v>
      </c>
      <c r="AM64" s="51">
        <v>146.35</v>
      </c>
      <c r="AN64" s="51">
        <v>163.35</v>
      </c>
      <c r="AO64" s="51">
        <v>192.65</v>
      </c>
      <c r="AP64" s="51">
        <v>202.55</v>
      </c>
      <c r="AQ64" s="51">
        <v>232.9</v>
      </c>
      <c r="AR64" s="51">
        <v>273.55</v>
      </c>
      <c r="AS64" s="51">
        <v>350.65</v>
      </c>
      <c r="AU64" s="46" t="str">
        <f t="shared" si="9"/>
        <v>PACKET EXPRESS - 33170DIAMANTE 14.001 a 4.500</v>
      </c>
      <c r="AV64" s="50" t="s">
        <v>37</v>
      </c>
      <c r="AW64" s="50" t="s">
        <v>50</v>
      </c>
      <c r="AX64" s="51">
        <v>65.849999999999994</v>
      </c>
      <c r="AZ64" s="46" t="str">
        <f t="shared" si="10"/>
        <v>PACKET STANDARD  - 33162DIAMANTE 2501 a 1000</v>
      </c>
      <c r="BA64" s="50" t="s">
        <v>41</v>
      </c>
      <c r="BB64" s="50" t="s">
        <v>28</v>
      </c>
      <c r="BC64" s="51">
        <v>29.85</v>
      </c>
      <c r="BE64" s="46" t="str">
        <f t="shared" si="11"/>
        <v>PACKET NOVAS FAIXAS - 33227DIAMANTE 14.001 a 4.500</v>
      </c>
      <c r="BF64" s="50" t="s">
        <v>37</v>
      </c>
      <c r="BG64" s="50" t="s">
        <v>50</v>
      </c>
      <c r="BH64" s="51">
        <v>50.34</v>
      </c>
      <c r="BJ64" s="46"/>
      <c r="BK64" s="50"/>
      <c r="BL64" s="50"/>
      <c r="BM64" s="51"/>
      <c r="BN64" s="51"/>
      <c r="BO64" s="51"/>
      <c r="BP64" s="51"/>
      <c r="BQ64" s="51"/>
      <c r="BR64" s="51"/>
      <c r="BS64" s="51"/>
    </row>
    <row r="65" spans="3:71" x14ac:dyDescent="0.25">
      <c r="C65" s="46" t="str">
        <f t="shared" si="3"/>
        <v>EXPORTA FÁCIL EXPRESSO - 45110DIAMANTE 21001 a 1.500</v>
      </c>
      <c r="D65" s="50" t="s">
        <v>41</v>
      </c>
      <c r="E65" s="50" t="s">
        <v>34</v>
      </c>
      <c r="F65" s="51">
        <v>201.1</v>
      </c>
      <c r="G65" s="51">
        <v>208.4</v>
      </c>
      <c r="H65" s="51">
        <v>242.05</v>
      </c>
      <c r="I65" s="51">
        <v>279.55</v>
      </c>
      <c r="J65" s="51">
        <v>360.75</v>
      </c>
      <c r="K65" s="51">
        <v>396.95</v>
      </c>
      <c r="L65" s="51">
        <v>480.3</v>
      </c>
      <c r="N65" s="46" t="str">
        <f>'[1]EXP FÁCIL STANDARD'!$A$1&amp;O65&amp;P65</f>
        <v>EXPORTA FÁCIL STANDARD - 45128DIAMANTE 21001 a 1.500</v>
      </c>
      <c r="O65" s="50" t="s">
        <v>41</v>
      </c>
      <c r="P65" s="50" t="s">
        <v>34</v>
      </c>
      <c r="Q65" s="51">
        <v>160.9</v>
      </c>
      <c r="R65" s="51">
        <v>191.75</v>
      </c>
      <c r="S65" s="51">
        <v>212.95</v>
      </c>
      <c r="T65" s="51">
        <v>223.65</v>
      </c>
      <c r="U65" s="51">
        <v>288.7</v>
      </c>
      <c r="V65" s="51">
        <v>317.64999999999998</v>
      </c>
      <c r="W65" s="51">
        <v>384.25</v>
      </c>
      <c r="Y65" s="46" t="str">
        <f t="shared" si="6"/>
        <v>EXPORTA FÁCIL ECONÔMICO - 45209INFINITE 51001 a 1.500</v>
      </c>
      <c r="Z65" s="50" t="s">
        <v>55</v>
      </c>
      <c r="AA65" s="50" t="s">
        <v>34</v>
      </c>
      <c r="AB65" s="51">
        <v>128.80000000000001</v>
      </c>
      <c r="AC65" s="51">
        <v>156.19999999999999</v>
      </c>
      <c r="AD65" s="51">
        <v>170.35</v>
      </c>
      <c r="AE65" s="51">
        <v>178.95</v>
      </c>
      <c r="AF65" s="51">
        <v>188.25</v>
      </c>
      <c r="AG65" s="51">
        <v>231</v>
      </c>
      <c r="AH65" s="51">
        <v>307.45</v>
      </c>
      <c r="AJ65" s="46" t="str">
        <f t="shared" si="8"/>
        <v>DOCUMENTO INTERNACIONAL EXPRESSO - 45012INFINITE 3501 a 1.000</v>
      </c>
      <c r="AK65" s="50" t="s">
        <v>51</v>
      </c>
      <c r="AL65" s="50" t="s">
        <v>35</v>
      </c>
      <c r="AM65" s="51">
        <v>155.55000000000001</v>
      </c>
      <c r="AN65" s="51">
        <v>173.25</v>
      </c>
      <c r="AO65" s="51">
        <v>216.1</v>
      </c>
      <c r="AP65" s="51">
        <v>225.95</v>
      </c>
      <c r="AQ65" s="51">
        <v>296.85000000000002</v>
      </c>
      <c r="AR65" s="51">
        <v>337.5</v>
      </c>
      <c r="AS65" s="51">
        <v>442.2</v>
      </c>
      <c r="AU65" s="46" t="str">
        <f t="shared" si="9"/>
        <v>PACKET EXPRESS - 33170DIAMANTE 14.501 a 5.000</v>
      </c>
      <c r="AV65" s="50" t="s">
        <v>37</v>
      </c>
      <c r="AW65" s="50" t="s">
        <v>52</v>
      </c>
      <c r="AX65" s="51">
        <v>69.62</v>
      </c>
      <c r="AZ65" s="46" t="str">
        <f t="shared" si="10"/>
        <v>PACKET STANDARD  - 33162DIAMANTE 21001 a 1.500</v>
      </c>
      <c r="BA65" s="50" t="s">
        <v>41</v>
      </c>
      <c r="BB65" s="50" t="s">
        <v>34</v>
      </c>
      <c r="BC65" s="51">
        <v>33.1</v>
      </c>
      <c r="BE65" s="46" t="str">
        <f t="shared" si="11"/>
        <v>PACKET NOVAS FAIXAS - 33227DIAMANTE 14.501 a 5.000</v>
      </c>
      <c r="BF65" s="50" t="s">
        <v>37</v>
      </c>
      <c r="BG65" s="50" t="s">
        <v>52</v>
      </c>
      <c r="BH65" s="51">
        <v>53.45</v>
      </c>
      <c r="BJ65" s="46"/>
      <c r="BK65" s="50"/>
      <c r="BL65" s="50"/>
      <c r="BM65" s="51"/>
      <c r="BN65" s="51"/>
      <c r="BO65" s="51"/>
      <c r="BP65" s="51"/>
      <c r="BQ65" s="51"/>
      <c r="BR65" s="51"/>
      <c r="BS65" s="51"/>
    </row>
    <row r="66" spans="3:71" x14ac:dyDescent="0.25">
      <c r="C66" s="46" t="str">
        <f t="shared" si="3"/>
        <v>EXPORTA FÁCIL EXPRESSO - 45110DIAMANTE 21.501 a 2.000</v>
      </c>
      <c r="D66" s="50" t="s">
        <v>41</v>
      </c>
      <c r="E66" s="50" t="s">
        <v>38</v>
      </c>
      <c r="F66" s="51">
        <v>212.1</v>
      </c>
      <c r="G66" s="51">
        <v>219.8</v>
      </c>
      <c r="H66" s="51">
        <v>255.25</v>
      </c>
      <c r="I66" s="51">
        <v>294.95</v>
      </c>
      <c r="J66" s="51">
        <v>380.7</v>
      </c>
      <c r="K66" s="51">
        <v>418.75</v>
      </c>
      <c r="L66" s="51">
        <v>506.65</v>
      </c>
      <c r="N66" s="46" t="str">
        <f>'[1]EXP FÁCIL STANDARD'!$A$1&amp;O66&amp;P66</f>
        <v>EXPORTA FÁCIL STANDARD - 45128DIAMANTE 21.501 a 2.000</v>
      </c>
      <c r="O66" s="50" t="s">
        <v>41</v>
      </c>
      <c r="P66" s="50" t="s">
        <v>38</v>
      </c>
      <c r="Q66" s="51">
        <v>169.7</v>
      </c>
      <c r="R66" s="51">
        <v>202.2</v>
      </c>
      <c r="S66" s="51">
        <v>224.7</v>
      </c>
      <c r="T66" s="51">
        <v>235.95</v>
      </c>
      <c r="U66" s="51">
        <v>304.55</v>
      </c>
      <c r="V66" s="51">
        <v>335.05</v>
      </c>
      <c r="W66" s="51">
        <v>405.4</v>
      </c>
      <c r="Y66" s="46" t="str">
        <f t="shared" si="6"/>
        <v>EXPORTA FÁCIL ECONÔMICO - 45209INFINITE 51.501 a 2.000</v>
      </c>
      <c r="Z66" s="50" t="s">
        <v>55</v>
      </c>
      <c r="AA66" s="50" t="s">
        <v>38</v>
      </c>
      <c r="AB66" s="51">
        <v>151</v>
      </c>
      <c r="AC66" s="51">
        <v>185.3</v>
      </c>
      <c r="AD66" s="51">
        <v>194.8</v>
      </c>
      <c r="AE66" s="51">
        <v>198.3</v>
      </c>
      <c r="AF66" s="51">
        <v>218.55</v>
      </c>
      <c r="AG66" s="51">
        <v>272.25</v>
      </c>
      <c r="AH66" s="51">
        <v>324.3</v>
      </c>
      <c r="AJ66" s="46" t="str">
        <f t="shared" si="8"/>
        <v>DOCUMENTO INTERNACIONAL EXPRESSO - 45012INFINITE 31.001 a 1.500</v>
      </c>
      <c r="AK66" s="50" t="s">
        <v>51</v>
      </c>
      <c r="AL66" s="50" t="s">
        <v>39</v>
      </c>
      <c r="AM66" s="51">
        <v>166.8</v>
      </c>
      <c r="AN66" s="51">
        <v>184.35</v>
      </c>
      <c r="AO66" s="51">
        <v>241.8</v>
      </c>
      <c r="AP66" s="51">
        <v>251.7</v>
      </c>
      <c r="AQ66" s="51">
        <v>363.8</v>
      </c>
      <c r="AR66" s="51">
        <v>404.55</v>
      </c>
      <c r="AS66" s="51">
        <v>537.15</v>
      </c>
      <c r="AU66" s="46" t="str">
        <f t="shared" si="9"/>
        <v>PACKET EXPRESS - 33170DIAMANTE 11/2 Kg Adicional</v>
      </c>
      <c r="AV66" s="50" t="s">
        <v>37</v>
      </c>
      <c r="AW66" s="50" t="s">
        <v>54</v>
      </c>
      <c r="AX66" s="51">
        <v>3.77</v>
      </c>
      <c r="AZ66" s="46" t="str">
        <f t="shared" si="10"/>
        <v>PACKET STANDARD  - 33162DIAMANTE 21.501 a 2.000</v>
      </c>
      <c r="BA66" s="50" t="s">
        <v>41</v>
      </c>
      <c r="BB66" s="50" t="s">
        <v>38</v>
      </c>
      <c r="BC66" s="51">
        <v>36.35</v>
      </c>
      <c r="BE66" s="46" t="str">
        <f t="shared" si="11"/>
        <v>PACKET NOVAS FAIXAS - 33227DIAMANTE 11/2 Kg Adicional</v>
      </c>
      <c r="BF66" s="50" t="s">
        <v>37</v>
      </c>
      <c r="BG66" s="50" t="s">
        <v>54</v>
      </c>
      <c r="BH66" s="51">
        <v>3.11</v>
      </c>
      <c r="BJ66" s="46"/>
      <c r="BK66" s="50"/>
      <c r="BL66" s="50"/>
      <c r="BM66" s="51"/>
      <c r="BN66" s="51"/>
      <c r="BO66" s="51"/>
      <c r="BP66" s="51"/>
      <c r="BQ66" s="51"/>
      <c r="BR66" s="51"/>
      <c r="BS66" s="51"/>
    </row>
    <row r="67" spans="3:71" x14ac:dyDescent="0.25">
      <c r="C67" s="46" t="str">
        <f t="shared" si="3"/>
        <v>EXPORTA FÁCIL EXPRESSO - 45110DIAMANTE 22.001 a 2.500</v>
      </c>
      <c r="D67" s="50" t="s">
        <v>41</v>
      </c>
      <c r="E67" s="50" t="s">
        <v>42</v>
      </c>
      <c r="F67" s="51">
        <v>223.05</v>
      </c>
      <c r="G67" s="51">
        <v>231.1</v>
      </c>
      <c r="H67" s="51">
        <v>268.45</v>
      </c>
      <c r="I67" s="51">
        <v>310.2</v>
      </c>
      <c r="J67" s="51">
        <v>400.2</v>
      </c>
      <c r="K67" s="51">
        <v>440.3</v>
      </c>
      <c r="L67" s="51">
        <v>532.79999999999995</v>
      </c>
      <c r="N67" s="46" t="str">
        <f>'[1]EXP FÁCIL STANDARD'!$A$1&amp;O67&amp;P67</f>
        <v>EXPORTA FÁCIL STANDARD - 45128DIAMANTE 22.001 a 2.500</v>
      </c>
      <c r="O67" s="50" t="s">
        <v>41</v>
      </c>
      <c r="P67" s="50" t="s">
        <v>42</v>
      </c>
      <c r="Q67" s="51">
        <v>178.45</v>
      </c>
      <c r="R67" s="51">
        <v>212.65</v>
      </c>
      <c r="S67" s="51">
        <v>236.25</v>
      </c>
      <c r="T67" s="51">
        <v>248.1</v>
      </c>
      <c r="U67" s="51">
        <v>320.2</v>
      </c>
      <c r="V67" s="51">
        <v>352.35</v>
      </c>
      <c r="W67" s="51">
        <v>426.25</v>
      </c>
      <c r="Y67" s="46" t="str">
        <f t="shared" si="6"/>
        <v>EXPORTA FÁCIL ECONÔMICO - 45209 Peso (g)</v>
      </c>
      <c r="Z67" s="43"/>
      <c r="AA67" s="43" t="s">
        <v>12</v>
      </c>
      <c r="AB67" s="49" t="s">
        <v>13</v>
      </c>
      <c r="AC67" s="49" t="s">
        <v>14</v>
      </c>
      <c r="AD67" s="49" t="s">
        <v>15</v>
      </c>
      <c r="AE67" s="49" t="s">
        <v>16</v>
      </c>
      <c r="AF67" s="49" t="s">
        <v>17</v>
      </c>
      <c r="AG67" s="49" t="s">
        <v>18</v>
      </c>
      <c r="AH67" s="49" t="s">
        <v>19</v>
      </c>
      <c r="AJ67" s="46" t="str">
        <f t="shared" si="8"/>
        <v>DOCUMENTO INTERNACIONAL EXPRESSO - 45012INFINITE 31.501 a 2.000</v>
      </c>
      <c r="AK67" s="50" t="s">
        <v>51</v>
      </c>
      <c r="AL67" s="50" t="s">
        <v>38</v>
      </c>
      <c r="AM67" s="51">
        <v>175.95</v>
      </c>
      <c r="AN67" s="51">
        <v>194.1</v>
      </c>
      <c r="AO67" s="51">
        <v>265.3</v>
      </c>
      <c r="AP67" s="51">
        <v>275.14999999999998</v>
      </c>
      <c r="AQ67" s="51">
        <v>427.8</v>
      </c>
      <c r="AR67" s="51">
        <v>468.4</v>
      </c>
      <c r="AS67" s="51">
        <v>628.75</v>
      </c>
      <c r="AU67" s="46" t="str">
        <f t="shared" si="9"/>
        <v>PACKET EXPRESS - 33170 Peso (g)</v>
      </c>
      <c r="AV67" s="43"/>
      <c r="AW67" s="43" t="s">
        <v>12</v>
      </c>
      <c r="AX67" s="49" t="s">
        <v>20</v>
      </c>
      <c r="AZ67" s="46" t="str">
        <f t="shared" si="10"/>
        <v>PACKET STANDARD  - 33162DIAMANTE 22.001 a 2.500</v>
      </c>
      <c r="BA67" s="50" t="s">
        <v>41</v>
      </c>
      <c r="BB67" s="50" t="s">
        <v>42</v>
      </c>
      <c r="BC67" s="51">
        <v>39.6</v>
      </c>
      <c r="BE67" s="46" t="str">
        <f t="shared" si="11"/>
        <v>PACKET NOVAS FAIXAS - 33227 Peso (g)</v>
      </c>
      <c r="BF67" s="43"/>
      <c r="BG67" s="43" t="s">
        <v>12</v>
      </c>
      <c r="BH67" s="49" t="s">
        <v>20</v>
      </c>
      <c r="BJ67" s="46"/>
      <c r="BK67" s="50"/>
      <c r="BL67" s="50"/>
      <c r="BM67" s="51"/>
      <c r="BN67" s="51"/>
      <c r="BO67" s="51"/>
      <c r="BP67" s="51"/>
      <c r="BQ67" s="51"/>
      <c r="BR67" s="51"/>
      <c r="BS67" s="51"/>
    </row>
    <row r="68" spans="3:71" x14ac:dyDescent="0.25">
      <c r="C68" s="46" t="str">
        <f t="shared" ref="C68:C131" si="25">$C$1&amp;D68&amp;E68</f>
        <v>EXPORTA FÁCIL EXPRESSO - 45110DIAMANTE 22.501 a 3.000</v>
      </c>
      <c r="D68" s="50" t="s">
        <v>41</v>
      </c>
      <c r="E68" s="50" t="s">
        <v>44</v>
      </c>
      <c r="F68" s="51">
        <v>233.95</v>
      </c>
      <c r="G68" s="51">
        <v>242.5</v>
      </c>
      <c r="H68" s="51">
        <v>281.55</v>
      </c>
      <c r="I68" s="51">
        <v>325.25</v>
      </c>
      <c r="J68" s="51">
        <v>419.8</v>
      </c>
      <c r="K68" s="51">
        <v>462</v>
      </c>
      <c r="L68" s="51">
        <v>558.95000000000005</v>
      </c>
      <c r="N68" s="46" t="str">
        <f>'[1]EXP FÁCIL STANDARD'!$A$1&amp;O68&amp;P68</f>
        <v>EXPORTA FÁCIL STANDARD - 45128DIAMANTE 22.501 a 3.000</v>
      </c>
      <c r="O68" s="50" t="s">
        <v>41</v>
      </c>
      <c r="P68" s="50" t="s">
        <v>44</v>
      </c>
      <c r="Q68" s="51">
        <v>187.2</v>
      </c>
      <c r="R68" s="51">
        <v>223.15</v>
      </c>
      <c r="S68" s="51">
        <v>247.85</v>
      </c>
      <c r="T68" s="51">
        <v>260.3</v>
      </c>
      <c r="U68" s="51">
        <v>335.9</v>
      </c>
      <c r="V68" s="51">
        <v>369.55</v>
      </c>
      <c r="W68" s="51">
        <v>447.15</v>
      </c>
      <c r="Y68" s="46" t="str">
        <f t="shared" ref="Y68:Y81" si="26">$Y$1&amp;Z68&amp;AA68</f>
        <v>EXPORTA FÁCIL ECONÔMICO - 45209INFINITE 60 a 500</v>
      </c>
      <c r="Z68" s="50" t="s">
        <v>56</v>
      </c>
      <c r="AA68" s="50" t="s">
        <v>22</v>
      </c>
      <c r="AB68" s="51">
        <v>114.8</v>
      </c>
      <c r="AC68" s="51">
        <v>140.25</v>
      </c>
      <c r="AD68" s="51">
        <v>151.85</v>
      </c>
      <c r="AE68" s="51">
        <v>159.5</v>
      </c>
      <c r="AF68" s="51">
        <v>167.75</v>
      </c>
      <c r="AG68" s="51">
        <v>205.95</v>
      </c>
      <c r="AH68" s="51">
        <v>274.05</v>
      </c>
      <c r="AJ68" s="46" t="str">
        <f t="shared" ref="AJ68:AJ97" si="27">$AJ$1&amp;AK68&amp;AL68</f>
        <v>DOCUMENTO INTERNACIONAL EXPRESSO - 45012 Peso (g)</v>
      </c>
      <c r="AK68" s="43"/>
      <c r="AL68" s="43" t="s">
        <v>12</v>
      </c>
      <c r="AM68" s="49" t="s">
        <v>13</v>
      </c>
      <c r="AN68" s="49" t="s">
        <v>14</v>
      </c>
      <c r="AO68" s="49" t="s">
        <v>15</v>
      </c>
      <c r="AP68" s="49" t="s">
        <v>16</v>
      </c>
      <c r="AQ68" s="49" t="s">
        <v>17</v>
      </c>
      <c r="AR68" s="49" t="s">
        <v>18</v>
      </c>
      <c r="AS68" s="49" t="s">
        <v>19</v>
      </c>
      <c r="AU68" s="46" t="str">
        <f t="shared" ref="AU68:AU131" si="28">$AU$1&amp;AV68&amp;AW68</f>
        <v>PACKET EXPRESS - 33170DIAMANTE 20 a 300</v>
      </c>
      <c r="AV68" s="50" t="s">
        <v>41</v>
      </c>
      <c r="AW68" s="50" t="s">
        <v>24</v>
      </c>
      <c r="AX68" s="51">
        <v>33.840000000000003</v>
      </c>
      <c r="AZ68" s="46" t="str">
        <f t="shared" ref="AZ68:AZ131" si="29">$AZ$1&amp;BA68&amp;BB68</f>
        <v>PACKET STANDARD  - 33162DIAMANTE 22.501 a 3.000</v>
      </c>
      <c r="BA68" s="50" t="s">
        <v>41</v>
      </c>
      <c r="BB68" s="50" t="s">
        <v>44</v>
      </c>
      <c r="BC68" s="51">
        <v>42.86</v>
      </c>
      <c r="BE68" s="46" t="str">
        <f t="shared" ref="BE68:BE131" si="30">$BE$1&amp;BF68&amp;BG68</f>
        <v>PACKET NOVAS FAIXAS - 33227DIAMANTE 20 a 200</v>
      </c>
      <c r="BF68" s="50" t="s">
        <v>41</v>
      </c>
      <c r="BG68" s="50" t="s">
        <v>25</v>
      </c>
      <c r="BH68" s="50">
        <v>16.96</v>
      </c>
      <c r="BJ68" s="46"/>
      <c r="BK68" s="50"/>
      <c r="BL68" s="50"/>
      <c r="BM68" s="51"/>
      <c r="BN68" s="51"/>
      <c r="BO68" s="51"/>
      <c r="BP68" s="51"/>
      <c r="BQ68" s="51"/>
      <c r="BR68" s="51"/>
      <c r="BS68" s="51"/>
    </row>
    <row r="69" spans="3:71" x14ac:dyDescent="0.25">
      <c r="C69" s="46" t="str">
        <f t="shared" si="25"/>
        <v>EXPORTA FÁCIL EXPRESSO - 45110DIAMANTE 23.001 a 3.500</v>
      </c>
      <c r="D69" s="50" t="s">
        <v>41</v>
      </c>
      <c r="E69" s="50" t="s">
        <v>46</v>
      </c>
      <c r="F69" s="51">
        <v>244.95</v>
      </c>
      <c r="G69" s="51">
        <v>253.9</v>
      </c>
      <c r="H69" s="51">
        <v>294.85000000000002</v>
      </c>
      <c r="I69" s="51">
        <v>340.65</v>
      </c>
      <c r="J69" s="51">
        <v>439.55</v>
      </c>
      <c r="K69" s="51">
        <v>483.75</v>
      </c>
      <c r="L69" s="51">
        <v>585.25</v>
      </c>
      <c r="N69" s="46" t="str">
        <f>'[1]EXP FÁCIL STANDARD'!$A$1&amp;O69&amp;P69</f>
        <v>EXPORTA FÁCIL STANDARD - 45128DIAMANTE 23.001 a 3.500</v>
      </c>
      <c r="O69" s="50" t="s">
        <v>41</v>
      </c>
      <c r="P69" s="50" t="s">
        <v>46</v>
      </c>
      <c r="Q69" s="51">
        <v>196.05</v>
      </c>
      <c r="R69" s="51">
        <v>233.55</v>
      </c>
      <c r="S69" s="51">
        <v>259.39999999999998</v>
      </c>
      <c r="T69" s="51">
        <v>272.55</v>
      </c>
      <c r="U69" s="51">
        <v>351.65</v>
      </c>
      <c r="V69" s="51">
        <v>387.05</v>
      </c>
      <c r="W69" s="51">
        <v>468.15</v>
      </c>
      <c r="Y69" s="46" t="str">
        <f t="shared" si="26"/>
        <v>EXPORTA FÁCIL ECONÔMICO - 45209INFINITE 6501 a 1000</v>
      </c>
      <c r="Z69" s="50" t="s">
        <v>56</v>
      </c>
      <c r="AA69" s="50" t="s">
        <v>28</v>
      </c>
      <c r="AB69" s="51">
        <v>121.75</v>
      </c>
      <c r="AC69" s="51">
        <v>148.19999999999999</v>
      </c>
      <c r="AD69" s="51">
        <v>161.15</v>
      </c>
      <c r="AE69" s="51">
        <v>169.25</v>
      </c>
      <c r="AF69" s="51">
        <v>178</v>
      </c>
      <c r="AG69" s="51">
        <v>218.45</v>
      </c>
      <c r="AH69" s="51">
        <v>290.75</v>
      </c>
      <c r="AJ69" s="46" t="str">
        <f t="shared" si="27"/>
        <v>DOCUMENTO INTERNACIONAL EXPRESSO - 45012INFINITE 40 a 250</v>
      </c>
      <c r="AK69" s="50" t="s">
        <v>53</v>
      </c>
      <c r="AL69" s="50" t="s">
        <v>23</v>
      </c>
      <c r="AM69" s="51">
        <v>141.80000000000001</v>
      </c>
      <c r="AN69" s="51">
        <v>158.5</v>
      </c>
      <c r="AO69" s="51">
        <v>180.8</v>
      </c>
      <c r="AP69" s="51">
        <v>190.7</v>
      </c>
      <c r="AQ69" s="51">
        <v>200.9</v>
      </c>
      <c r="AR69" s="51">
        <v>241.55</v>
      </c>
      <c r="AS69" s="51">
        <v>304.75</v>
      </c>
      <c r="AU69" s="46" t="str">
        <f t="shared" si="28"/>
        <v>PACKET EXPRESS - 33170DIAMANTE 2301 a 500</v>
      </c>
      <c r="AV69" s="50" t="s">
        <v>41</v>
      </c>
      <c r="AW69" s="50" t="s">
        <v>30</v>
      </c>
      <c r="AX69" s="51">
        <v>35.33</v>
      </c>
      <c r="AZ69" s="46" t="str">
        <f t="shared" si="29"/>
        <v>PACKET STANDARD  - 33162DIAMANTE 23.001 a 3.500</v>
      </c>
      <c r="BA69" s="50" t="s">
        <v>41</v>
      </c>
      <c r="BB69" s="50" t="s">
        <v>46</v>
      </c>
      <c r="BC69" s="51">
        <v>46.11</v>
      </c>
      <c r="BE69" s="46" t="str">
        <f t="shared" si="30"/>
        <v>PACKET NOVAS FAIXAS - 33227DIAMANTE 2201 a 500</v>
      </c>
      <c r="BF69" s="50" t="s">
        <v>41</v>
      </c>
      <c r="BG69" s="50" t="s">
        <v>31</v>
      </c>
      <c r="BH69" s="50">
        <v>25.13</v>
      </c>
      <c r="BJ69" s="46"/>
      <c r="BK69" s="50"/>
      <c r="BL69" s="50"/>
      <c r="BM69" s="51"/>
      <c r="BN69" s="51"/>
      <c r="BO69" s="51"/>
      <c r="BP69" s="51"/>
      <c r="BQ69" s="51"/>
      <c r="BR69" s="51"/>
      <c r="BS69" s="51"/>
    </row>
    <row r="70" spans="3:71" x14ac:dyDescent="0.25">
      <c r="C70" s="46" t="str">
        <f t="shared" si="25"/>
        <v>EXPORTA FÁCIL EXPRESSO - 45110DIAMANTE 23.501 a 4.000</v>
      </c>
      <c r="D70" s="50" t="s">
        <v>41</v>
      </c>
      <c r="E70" s="50" t="s">
        <v>48</v>
      </c>
      <c r="F70" s="51">
        <v>255.9</v>
      </c>
      <c r="G70" s="51">
        <v>265.2</v>
      </c>
      <c r="H70" s="51">
        <v>308</v>
      </c>
      <c r="I70" s="51">
        <v>355.85</v>
      </c>
      <c r="J70" s="51">
        <v>459.25</v>
      </c>
      <c r="K70" s="51">
        <v>505.3</v>
      </c>
      <c r="L70" s="51">
        <v>611.35</v>
      </c>
      <c r="N70" s="46" t="str">
        <f>'[1]EXP FÁCIL STANDARD'!$A$1&amp;O70&amp;P70</f>
        <v>EXPORTA FÁCIL STANDARD - 45128DIAMANTE 23.501 a 4.000</v>
      </c>
      <c r="O70" s="50" t="s">
        <v>41</v>
      </c>
      <c r="P70" s="50" t="s">
        <v>48</v>
      </c>
      <c r="Q70" s="51">
        <v>204.75</v>
      </c>
      <c r="R70" s="51">
        <v>244</v>
      </c>
      <c r="S70" s="51">
        <v>271</v>
      </c>
      <c r="T70" s="51">
        <v>284.7</v>
      </c>
      <c r="U70" s="51">
        <v>367.35</v>
      </c>
      <c r="V70" s="51">
        <v>404.2</v>
      </c>
      <c r="W70" s="51">
        <v>489.05</v>
      </c>
      <c r="Y70" s="46" t="str">
        <f t="shared" si="26"/>
        <v>EXPORTA FÁCIL ECONÔMICO - 45209INFINITE 61001 a 1.500</v>
      </c>
      <c r="Z70" s="50" t="s">
        <v>56</v>
      </c>
      <c r="AA70" s="50" t="s">
        <v>34</v>
      </c>
      <c r="AB70" s="51">
        <v>128.80000000000001</v>
      </c>
      <c r="AC70" s="51">
        <v>156.19999999999999</v>
      </c>
      <c r="AD70" s="51">
        <v>170.35</v>
      </c>
      <c r="AE70" s="51">
        <v>178.95</v>
      </c>
      <c r="AF70" s="51">
        <v>188.25</v>
      </c>
      <c r="AG70" s="51">
        <v>231</v>
      </c>
      <c r="AH70" s="51">
        <v>307.45</v>
      </c>
      <c r="AJ70" s="46" t="str">
        <f t="shared" si="27"/>
        <v>DOCUMENTO INTERNACIONAL EXPRESSO - 45012INFINITE 4251 a 500</v>
      </c>
      <c r="AK70" s="50" t="s">
        <v>53</v>
      </c>
      <c r="AL70" s="50" t="s">
        <v>29</v>
      </c>
      <c r="AM70" s="51">
        <v>146.35</v>
      </c>
      <c r="AN70" s="51">
        <v>163.35</v>
      </c>
      <c r="AO70" s="51">
        <v>192.65</v>
      </c>
      <c r="AP70" s="51">
        <v>202.55</v>
      </c>
      <c r="AQ70" s="51">
        <v>232.9</v>
      </c>
      <c r="AR70" s="51">
        <v>273.55</v>
      </c>
      <c r="AS70" s="51">
        <v>350.65</v>
      </c>
      <c r="AU70" s="46" t="str">
        <f t="shared" si="28"/>
        <v>PACKET EXPRESS - 33170DIAMANTE 2501 a 1000</v>
      </c>
      <c r="AV70" s="50" t="s">
        <v>41</v>
      </c>
      <c r="AW70" s="50" t="s">
        <v>28</v>
      </c>
      <c r="AX70" s="51">
        <v>39.04</v>
      </c>
      <c r="AZ70" s="46" t="str">
        <f t="shared" si="29"/>
        <v>PACKET STANDARD  - 33162DIAMANTE 23.501 a 4.000</v>
      </c>
      <c r="BA70" s="50" t="s">
        <v>41</v>
      </c>
      <c r="BB70" s="50" t="s">
        <v>48</v>
      </c>
      <c r="BC70" s="51">
        <v>49.37</v>
      </c>
      <c r="BE70" s="46" t="str">
        <f t="shared" si="30"/>
        <v>PACKET NOVAS FAIXAS - 33227DIAMANTE 2501 a 1000</v>
      </c>
      <c r="BF70" s="50" t="s">
        <v>41</v>
      </c>
      <c r="BG70" s="50" t="s">
        <v>28</v>
      </c>
      <c r="BH70" s="50">
        <v>28.21</v>
      </c>
      <c r="BJ70" s="46"/>
      <c r="BK70" s="50"/>
      <c r="BL70" s="50"/>
      <c r="BM70" s="51"/>
      <c r="BN70" s="51"/>
      <c r="BO70" s="51"/>
      <c r="BP70" s="51"/>
      <c r="BQ70" s="51"/>
      <c r="BR70" s="51"/>
      <c r="BS70" s="51"/>
    </row>
    <row r="71" spans="3:71" x14ac:dyDescent="0.25">
      <c r="C71" s="46" t="str">
        <f t="shared" si="25"/>
        <v>EXPORTA FÁCIL EXPRESSO - 45110DIAMANTE 24.001 a 4.500</v>
      </c>
      <c r="D71" s="50" t="s">
        <v>41</v>
      </c>
      <c r="E71" s="50" t="s">
        <v>50</v>
      </c>
      <c r="F71" s="51">
        <v>276.8</v>
      </c>
      <c r="G71" s="51">
        <v>289.89999999999998</v>
      </c>
      <c r="H71" s="51">
        <v>334.55</v>
      </c>
      <c r="I71" s="51">
        <v>384.35</v>
      </c>
      <c r="J71" s="51">
        <v>496.3</v>
      </c>
      <c r="K71" s="51">
        <v>546.20000000000005</v>
      </c>
      <c r="L71" s="51">
        <v>660.75</v>
      </c>
      <c r="N71" s="46" t="str">
        <f>'[1]EXP FÁCIL STANDARD'!$A$1&amp;O71&amp;P71</f>
        <v>EXPORTA FÁCIL STANDARD - 45128DIAMANTE 24.001 a 4.500</v>
      </c>
      <c r="O71" s="50" t="s">
        <v>41</v>
      </c>
      <c r="P71" s="50" t="s">
        <v>50</v>
      </c>
      <c r="Q71" s="51">
        <v>220</v>
      </c>
      <c r="R71" s="51">
        <v>262.10000000000002</v>
      </c>
      <c r="S71" s="51">
        <v>290.95</v>
      </c>
      <c r="T71" s="51">
        <v>306.55</v>
      </c>
      <c r="U71" s="51">
        <v>393.95</v>
      </c>
      <c r="V71" s="51">
        <v>433.65</v>
      </c>
      <c r="W71" s="51">
        <v>525.15</v>
      </c>
      <c r="Y71" s="46" t="str">
        <f t="shared" si="26"/>
        <v>EXPORTA FÁCIL ECONÔMICO - 45209INFINITE 61.501 a 2.000</v>
      </c>
      <c r="Z71" s="50" t="s">
        <v>56</v>
      </c>
      <c r="AA71" s="50" t="s">
        <v>38</v>
      </c>
      <c r="AB71" s="51">
        <v>151</v>
      </c>
      <c r="AC71" s="51">
        <v>185.3</v>
      </c>
      <c r="AD71" s="51">
        <v>194.8</v>
      </c>
      <c r="AE71" s="51">
        <v>198.3</v>
      </c>
      <c r="AF71" s="51">
        <v>218.55</v>
      </c>
      <c r="AG71" s="51">
        <v>272.25</v>
      </c>
      <c r="AH71" s="51">
        <v>324.3</v>
      </c>
      <c r="AJ71" s="46" t="str">
        <f t="shared" si="27"/>
        <v>DOCUMENTO INTERNACIONAL EXPRESSO - 45012INFINITE 4501 a 1.000</v>
      </c>
      <c r="AK71" s="50" t="s">
        <v>53</v>
      </c>
      <c r="AL71" s="50" t="s">
        <v>35</v>
      </c>
      <c r="AM71" s="51">
        <v>155.55000000000001</v>
      </c>
      <c r="AN71" s="51">
        <v>173.25</v>
      </c>
      <c r="AO71" s="51">
        <v>216.1</v>
      </c>
      <c r="AP71" s="51">
        <v>225.95</v>
      </c>
      <c r="AQ71" s="51">
        <v>296.85000000000002</v>
      </c>
      <c r="AR71" s="51">
        <v>337.5</v>
      </c>
      <c r="AS71" s="51">
        <v>442.2</v>
      </c>
      <c r="AU71" s="46" t="str">
        <f t="shared" si="28"/>
        <v>PACKET EXPRESS - 33170DIAMANTE 21001 a 1.500</v>
      </c>
      <c r="AV71" s="50" t="s">
        <v>41</v>
      </c>
      <c r="AW71" s="50" t="s">
        <v>34</v>
      </c>
      <c r="AX71" s="51">
        <v>42.76</v>
      </c>
      <c r="AZ71" s="46" t="str">
        <f t="shared" si="29"/>
        <v>PACKET STANDARD  - 33162DIAMANTE 24.001 a 4.500</v>
      </c>
      <c r="BA71" s="50" t="s">
        <v>41</v>
      </c>
      <c r="BB71" s="50" t="s">
        <v>50</v>
      </c>
      <c r="BC71" s="51">
        <v>52.62</v>
      </c>
      <c r="BE71" s="46" t="str">
        <f t="shared" si="30"/>
        <v>PACKET NOVAS FAIXAS - 33227DIAMANTE 21001 a 1.500</v>
      </c>
      <c r="BF71" s="50" t="s">
        <v>41</v>
      </c>
      <c r="BG71" s="50" t="s">
        <v>34</v>
      </c>
      <c r="BH71" s="50">
        <v>31.29</v>
      </c>
      <c r="BJ71" s="46"/>
      <c r="BK71" s="50"/>
      <c r="BL71" s="50"/>
      <c r="BM71" s="51"/>
      <c r="BN71" s="51"/>
      <c r="BO71" s="51"/>
      <c r="BP71" s="51"/>
      <c r="BQ71" s="51"/>
      <c r="BR71" s="51"/>
      <c r="BS71" s="51"/>
    </row>
    <row r="72" spans="3:71" x14ac:dyDescent="0.25">
      <c r="C72" s="46" t="str">
        <f t="shared" si="25"/>
        <v>EXPORTA FÁCIL EXPRESSO - 45110DIAMANTE 24.501 a 5.000</v>
      </c>
      <c r="D72" s="50" t="s">
        <v>41</v>
      </c>
      <c r="E72" s="50" t="s">
        <v>52</v>
      </c>
      <c r="F72" s="51">
        <v>297.7</v>
      </c>
      <c r="G72" s="51">
        <v>314.60000000000002</v>
      </c>
      <c r="H72" s="51">
        <v>361.2</v>
      </c>
      <c r="I72" s="51">
        <v>412.85</v>
      </c>
      <c r="J72" s="51">
        <v>533.29999999999995</v>
      </c>
      <c r="K72" s="51">
        <v>587.04999999999995</v>
      </c>
      <c r="L72" s="51">
        <v>710.2</v>
      </c>
      <c r="N72" s="46" t="str">
        <f>'[1]EXP FÁCIL STANDARD'!$A$1&amp;O72&amp;P72</f>
        <v>EXPORTA FÁCIL STANDARD - 45128DIAMANTE 24.501 a 5.000</v>
      </c>
      <c r="O72" s="50" t="s">
        <v>41</v>
      </c>
      <c r="P72" s="50" t="s">
        <v>52</v>
      </c>
      <c r="Q72" s="51">
        <v>235.15</v>
      </c>
      <c r="R72" s="51">
        <v>280.14999999999998</v>
      </c>
      <c r="S72" s="51">
        <v>310.95</v>
      </c>
      <c r="T72" s="51">
        <v>328.4</v>
      </c>
      <c r="U72" s="51">
        <v>420.55</v>
      </c>
      <c r="V72" s="51">
        <v>463.15</v>
      </c>
      <c r="W72" s="51">
        <v>561.29999999999995</v>
      </c>
      <c r="Y72" s="46" t="str">
        <f t="shared" si="26"/>
        <v>EXPORTA FÁCIL ECONÔMICO - 45209 Peso (g)</v>
      </c>
      <c r="Z72" s="43"/>
      <c r="AA72" s="43" t="s">
        <v>12</v>
      </c>
      <c r="AB72" s="49" t="s">
        <v>13</v>
      </c>
      <c r="AC72" s="49" t="s">
        <v>14</v>
      </c>
      <c r="AD72" s="49" t="s">
        <v>15</v>
      </c>
      <c r="AE72" s="49" t="s">
        <v>16</v>
      </c>
      <c r="AF72" s="49" t="s">
        <v>17</v>
      </c>
      <c r="AG72" s="49" t="s">
        <v>18</v>
      </c>
      <c r="AH72" s="49" t="s">
        <v>19</v>
      </c>
      <c r="AJ72" s="46" t="str">
        <f t="shared" si="27"/>
        <v>DOCUMENTO INTERNACIONAL EXPRESSO - 45012INFINITE 41.001 a 1.500</v>
      </c>
      <c r="AK72" s="50" t="s">
        <v>53</v>
      </c>
      <c r="AL72" s="50" t="s">
        <v>39</v>
      </c>
      <c r="AM72" s="51">
        <v>166.8</v>
      </c>
      <c r="AN72" s="51">
        <v>184.35</v>
      </c>
      <c r="AO72" s="51">
        <v>241.8</v>
      </c>
      <c r="AP72" s="51">
        <v>251.7</v>
      </c>
      <c r="AQ72" s="51">
        <v>363.8</v>
      </c>
      <c r="AR72" s="51">
        <v>404.55</v>
      </c>
      <c r="AS72" s="51">
        <v>537.15</v>
      </c>
      <c r="AU72" s="46" t="str">
        <f t="shared" si="28"/>
        <v>PACKET EXPRESS - 33170DIAMANTE 21.501 a 2.000</v>
      </c>
      <c r="AV72" s="50" t="s">
        <v>41</v>
      </c>
      <c r="AW72" s="50" t="s">
        <v>38</v>
      </c>
      <c r="AX72" s="51">
        <v>46.48</v>
      </c>
      <c r="AZ72" s="46" t="str">
        <f t="shared" si="29"/>
        <v>PACKET STANDARD  - 33162DIAMANTE 24.501 a 5.000</v>
      </c>
      <c r="BA72" s="50" t="s">
        <v>41</v>
      </c>
      <c r="BB72" s="50" t="s">
        <v>52</v>
      </c>
      <c r="BC72" s="51">
        <v>55.88</v>
      </c>
      <c r="BE72" s="46" t="str">
        <f t="shared" si="30"/>
        <v>PACKET NOVAS FAIXAS - 33227DIAMANTE 21.501 a 2.000</v>
      </c>
      <c r="BF72" s="50" t="s">
        <v>41</v>
      </c>
      <c r="BG72" s="50" t="s">
        <v>38</v>
      </c>
      <c r="BH72" s="50">
        <v>34.36</v>
      </c>
      <c r="BJ72" s="46"/>
      <c r="BK72" s="50"/>
      <c r="BL72" s="50"/>
      <c r="BM72" s="51"/>
      <c r="BN72" s="51"/>
      <c r="BO72" s="51"/>
      <c r="BP72" s="51"/>
      <c r="BQ72" s="51"/>
      <c r="BR72" s="51"/>
      <c r="BS72" s="51"/>
    </row>
    <row r="73" spans="3:71" x14ac:dyDescent="0.25">
      <c r="C73" s="46" t="str">
        <f t="shared" si="25"/>
        <v>EXPORTA FÁCIL EXPRESSO - 45110DIAMANTE 21/2 Kg Adicional</v>
      </c>
      <c r="D73" s="50" t="s">
        <v>41</v>
      </c>
      <c r="E73" s="50" t="s">
        <v>54</v>
      </c>
      <c r="F73" s="51">
        <v>20.9</v>
      </c>
      <c r="G73" s="51">
        <v>24.7</v>
      </c>
      <c r="H73" s="51">
        <v>26.65</v>
      </c>
      <c r="I73" s="51">
        <v>28.55</v>
      </c>
      <c r="J73" s="51">
        <v>37.1</v>
      </c>
      <c r="K73" s="51">
        <v>40.9</v>
      </c>
      <c r="L73" s="51">
        <v>49.4</v>
      </c>
      <c r="N73" s="46" t="str">
        <f>'[1]EXP FÁCIL STANDARD'!$A$1&amp;O73&amp;P73</f>
        <v>EXPORTA FÁCIL STANDARD - 45128DIAMANTE 21/2 Kg Adicional</v>
      </c>
      <c r="O73" s="50" t="s">
        <v>41</v>
      </c>
      <c r="P73" s="50" t="s">
        <v>54</v>
      </c>
      <c r="Q73" s="51">
        <v>15.25</v>
      </c>
      <c r="R73" s="51">
        <v>18.100000000000001</v>
      </c>
      <c r="S73" s="51">
        <v>19.95</v>
      </c>
      <c r="T73" s="51">
        <v>21.9</v>
      </c>
      <c r="U73" s="51">
        <v>26.65</v>
      </c>
      <c r="V73" s="51">
        <v>29.45</v>
      </c>
      <c r="W73" s="51">
        <v>36.15</v>
      </c>
      <c r="Y73" s="46" t="str">
        <f t="shared" si="26"/>
        <v>EXPORTA FÁCIL ECONÔMICO - 45209INFINITE 70 a 500</v>
      </c>
      <c r="Z73" s="50" t="s">
        <v>57</v>
      </c>
      <c r="AA73" s="50" t="s">
        <v>22</v>
      </c>
      <c r="AB73" s="51">
        <v>114.8</v>
      </c>
      <c r="AC73" s="51">
        <v>140.25</v>
      </c>
      <c r="AD73" s="51">
        <v>151.85</v>
      </c>
      <c r="AE73" s="51">
        <v>159.5</v>
      </c>
      <c r="AF73" s="51">
        <v>167.75</v>
      </c>
      <c r="AG73" s="51">
        <v>205.95</v>
      </c>
      <c r="AH73" s="51">
        <v>274.05</v>
      </c>
      <c r="AJ73" s="46" t="str">
        <f t="shared" si="27"/>
        <v>DOCUMENTO INTERNACIONAL EXPRESSO - 45012INFINITE 41.501 a 2.000</v>
      </c>
      <c r="AK73" s="50" t="s">
        <v>53</v>
      </c>
      <c r="AL73" s="50" t="s">
        <v>38</v>
      </c>
      <c r="AM73" s="51">
        <v>175.95</v>
      </c>
      <c r="AN73" s="51">
        <v>194.1</v>
      </c>
      <c r="AO73" s="51">
        <v>265.3</v>
      </c>
      <c r="AP73" s="51">
        <v>275.14999999999998</v>
      </c>
      <c r="AQ73" s="51">
        <v>427.8</v>
      </c>
      <c r="AR73" s="51">
        <v>468.4</v>
      </c>
      <c r="AS73" s="51">
        <v>628.75</v>
      </c>
      <c r="AU73" s="46" t="str">
        <f t="shared" si="28"/>
        <v>PACKET EXPRESS - 33170DIAMANTE 22.001 a 2.500</v>
      </c>
      <c r="AV73" s="50" t="s">
        <v>41</v>
      </c>
      <c r="AW73" s="50" t="s">
        <v>42</v>
      </c>
      <c r="AX73" s="51">
        <v>50.2</v>
      </c>
      <c r="AZ73" s="46" t="str">
        <f t="shared" si="29"/>
        <v>PACKET STANDARD  - 33162DIAMANTE 21/2 Kg Adicional</v>
      </c>
      <c r="BA73" s="50" t="s">
        <v>41</v>
      </c>
      <c r="BB73" s="50" t="s">
        <v>54</v>
      </c>
      <c r="BC73" s="51">
        <v>3.25</v>
      </c>
      <c r="BE73" s="46" t="str">
        <f t="shared" si="30"/>
        <v>PACKET NOVAS FAIXAS - 33227DIAMANTE 22.001 a 2.500</v>
      </c>
      <c r="BF73" s="50" t="s">
        <v>41</v>
      </c>
      <c r="BG73" s="50" t="s">
        <v>42</v>
      </c>
      <c r="BH73" s="50">
        <v>37.44</v>
      </c>
      <c r="BJ73" s="46"/>
      <c r="BK73" s="50"/>
      <c r="BL73" s="50"/>
      <c r="BM73" s="51"/>
      <c r="BN73" s="51"/>
      <c r="BO73" s="51"/>
      <c r="BP73" s="51"/>
      <c r="BQ73" s="51"/>
      <c r="BR73" s="51"/>
      <c r="BS73" s="51"/>
    </row>
    <row r="74" spans="3:71" x14ac:dyDescent="0.25">
      <c r="C74" s="46" t="str">
        <f t="shared" si="25"/>
        <v>EXPORTA FÁCIL EXPRESSO - 45110 Peso (g)</v>
      </c>
      <c r="D74" s="43"/>
      <c r="E74" s="43" t="s">
        <v>12</v>
      </c>
      <c r="F74" s="49" t="s">
        <v>13</v>
      </c>
      <c r="G74" s="49" t="s">
        <v>14</v>
      </c>
      <c r="H74" s="49" t="s">
        <v>15</v>
      </c>
      <c r="I74" s="49" t="s">
        <v>16</v>
      </c>
      <c r="J74" s="49" t="s">
        <v>17</v>
      </c>
      <c r="K74" s="49" t="s">
        <v>18</v>
      </c>
      <c r="L74" s="49" t="s">
        <v>19</v>
      </c>
      <c r="N74" s="46" t="str">
        <f>'[1]EXP FÁCIL STANDARD'!$A$1&amp;O74&amp;P74</f>
        <v>EXPORTA FÁCIL STANDARD - 45128 Peso (g)</v>
      </c>
      <c r="O74" s="43"/>
      <c r="P74" s="43" t="s">
        <v>12</v>
      </c>
      <c r="Q74" s="49" t="s">
        <v>13</v>
      </c>
      <c r="R74" s="49" t="s">
        <v>14</v>
      </c>
      <c r="S74" s="49" t="s">
        <v>15</v>
      </c>
      <c r="T74" s="49" t="s">
        <v>16</v>
      </c>
      <c r="U74" s="49" t="s">
        <v>17</v>
      </c>
      <c r="V74" s="49" t="s">
        <v>18</v>
      </c>
      <c r="W74" s="49" t="s">
        <v>19</v>
      </c>
      <c r="Y74" s="46" t="str">
        <f t="shared" si="26"/>
        <v>EXPORTA FÁCIL ECONÔMICO - 45209INFINITE 7501 a 1000</v>
      </c>
      <c r="Z74" s="50" t="s">
        <v>57</v>
      </c>
      <c r="AA74" s="50" t="s">
        <v>28</v>
      </c>
      <c r="AB74" s="51">
        <v>121.75</v>
      </c>
      <c r="AC74" s="51">
        <v>148.19999999999999</v>
      </c>
      <c r="AD74" s="51">
        <v>161.15</v>
      </c>
      <c r="AE74" s="51">
        <v>169.25</v>
      </c>
      <c r="AF74" s="51">
        <v>178</v>
      </c>
      <c r="AG74" s="51">
        <v>218.45</v>
      </c>
      <c r="AH74" s="51">
        <v>290.75</v>
      </c>
      <c r="AJ74" s="46" t="str">
        <f t="shared" si="27"/>
        <v>DOCUMENTO INTERNACIONAL EXPRESSO - 45012 Peso (g)</v>
      </c>
      <c r="AK74" s="43"/>
      <c r="AL74" s="43" t="s">
        <v>12</v>
      </c>
      <c r="AM74" s="49" t="s">
        <v>13</v>
      </c>
      <c r="AN74" s="49" t="s">
        <v>14</v>
      </c>
      <c r="AO74" s="49" t="s">
        <v>15</v>
      </c>
      <c r="AP74" s="49" t="s">
        <v>16</v>
      </c>
      <c r="AQ74" s="49" t="s">
        <v>17</v>
      </c>
      <c r="AR74" s="49" t="s">
        <v>18</v>
      </c>
      <c r="AS74" s="49" t="s">
        <v>19</v>
      </c>
      <c r="AU74" s="46" t="str">
        <f t="shared" si="28"/>
        <v>PACKET EXPRESS - 33170DIAMANTE 22.501 a 3.000</v>
      </c>
      <c r="AV74" s="50" t="s">
        <v>41</v>
      </c>
      <c r="AW74" s="50" t="s">
        <v>44</v>
      </c>
      <c r="AX74" s="51">
        <v>53.93</v>
      </c>
      <c r="AZ74" s="46" t="str">
        <f t="shared" si="29"/>
        <v>PACKET STANDARD  - 33162 Peso (g)</v>
      </c>
      <c r="BA74" s="43"/>
      <c r="BB74" s="43" t="s">
        <v>12</v>
      </c>
      <c r="BC74" s="49" t="s">
        <v>20</v>
      </c>
      <c r="BE74" s="46" t="str">
        <f t="shared" si="30"/>
        <v>PACKET NOVAS FAIXAS - 33227DIAMANTE 22.501 a 3.000</v>
      </c>
      <c r="BF74" s="50" t="s">
        <v>41</v>
      </c>
      <c r="BG74" s="50" t="s">
        <v>44</v>
      </c>
      <c r="BH74" s="50">
        <v>40.51</v>
      </c>
      <c r="BJ74" s="46"/>
      <c r="BK74" s="43"/>
      <c r="BL74" s="43"/>
      <c r="BM74" s="49"/>
      <c r="BN74" s="49"/>
      <c r="BO74" s="49"/>
      <c r="BP74" s="49"/>
      <c r="BQ74" s="49"/>
      <c r="BR74" s="49"/>
      <c r="BS74" s="49"/>
    </row>
    <row r="75" spans="3:71" x14ac:dyDescent="0.25">
      <c r="C75" s="46" t="str">
        <f t="shared" si="25"/>
        <v>EXPORTA FÁCIL EXPRESSO - 45110DIAMANTE 30 a 500</v>
      </c>
      <c r="D75" s="50" t="s">
        <v>43</v>
      </c>
      <c r="E75" s="50" t="s">
        <v>22</v>
      </c>
      <c r="F75" s="51">
        <v>179.2</v>
      </c>
      <c r="G75" s="51">
        <v>185.8</v>
      </c>
      <c r="H75" s="51">
        <v>215.7</v>
      </c>
      <c r="I75" s="51">
        <v>249.25</v>
      </c>
      <c r="J75" s="51">
        <v>321.64999999999998</v>
      </c>
      <c r="K75" s="51">
        <v>353.9</v>
      </c>
      <c r="L75" s="51">
        <v>428.15</v>
      </c>
      <c r="N75" s="46" t="str">
        <f>'[1]EXP FÁCIL STANDARD'!$A$1&amp;O75&amp;P75</f>
        <v>EXPORTA FÁCIL STANDARD - 45128DIAMANTE 30 a 500</v>
      </c>
      <c r="O75" s="50" t="s">
        <v>43</v>
      </c>
      <c r="P75" s="50" t="s">
        <v>22</v>
      </c>
      <c r="Q75" s="51">
        <v>143.4</v>
      </c>
      <c r="R75" s="51">
        <v>170.85</v>
      </c>
      <c r="S75" s="51">
        <v>189.85</v>
      </c>
      <c r="T75" s="51">
        <v>199.4</v>
      </c>
      <c r="U75" s="51">
        <v>257.3</v>
      </c>
      <c r="V75" s="51">
        <v>283.14999999999998</v>
      </c>
      <c r="W75" s="51">
        <v>342.55</v>
      </c>
      <c r="Y75" s="46" t="str">
        <f t="shared" si="26"/>
        <v>EXPORTA FÁCIL ECONÔMICO - 45209INFINITE 71001 a 1.500</v>
      </c>
      <c r="Z75" s="50" t="s">
        <v>57</v>
      </c>
      <c r="AA75" s="50" t="s">
        <v>34</v>
      </c>
      <c r="AB75" s="51">
        <v>128.80000000000001</v>
      </c>
      <c r="AC75" s="51">
        <v>156.19999999999999</v>
      </c>
      <c r="AD75" s="51">
        <v>170.35</v>
      </c>
      <c r="AE75" s="51">
        <v>178.95</v>
      </c>
      <c r="AF75" s="51">
        <v>188.25</v>
      </c>
      <c r="AG75" s="51">
        <v>231</v>
      </c>
      <c r="AH75" s="51">
        <v>307.45</v>
      </c>
      <c r="AJ75" s="46" t="str">
        <f t="shared" si="27"/>
        <v>DOCUMENTO INTERNACIONAL EXPRESSO - 45012INFINITE 50 a 250</v>
      </c>
      <c r="AK75" s="50" t="s">
        <v>55</v>
      </c>
      <c r="AL75" s="50" t="s">
        <v>23</v>
      </c>
      <c r="AM75" s="51">
        <v>141.80000000000001</v>
      </c>
      <c r="AN75" s="51">
        <v>158.5</v>
      </c>
      <c r="AO75" s="51">
        <v>180.8</v>
      </c>
      <c r="AP75" s="51">
        <v>190.7</v>
      </c>
      <c r="AQ75" s="51">
        <v>200.9</v>
      </c>
      <c r="AR75" s="51">
        <v>241.55</v>
      </c>
      <c r="AS75" s="51">
        <v>304.75</v>
      </c>
      <c r="AU75" s="46" t="str">
        <f t="shared" si="28"/>
        <v>PACKET EXPRESS - 33170DIAMANTE 23.001 a 3.500</v>
      </c>
      <c r="AV75" s="50" t="s">
        <v>41</v>
      </c>
      <c r="AW75" s="50" t="s">
        <v>46</v>
      </c>
      <c r="AX75" s="51">
        <v>57.64</v>
      </c>
      <c r="AZ75" s="46" t="str">
        <f t="shared" si="29"/>
        <v>PACKET STANDARD  - 33162DIAMANTE 30 a 500</v>
      </c>
      <c r="BA75" s="50" t="s">
        <v>43</v>
      </c>
      <c r="BB75" s="50" t="s">
        <v>22</v>
      </c>
      <c r="BC75" s="51">
        <v>26.27</v>
      </c>
      <c r="BE75" s="46" t="str">
        <f t="shared" si="30"/>
        <v>PACKET NOVAS FAIXAS - 33227DIAMANTE 23.001 a 3.500</v>
      </c>
      <c r="BF75" s="50" t="s">
        <v>41</v>
      </c>
      <c r="BG75" s="50" t="s">
        <v>46</v>
      </c>
      <c r="BH75" s="50">
        <v>43.59</v>
      </c>
      <c r="BJ75" s="46"/>
      <c r="BK75" s="50"/>
      <c r="BL75" s="50"/>
      <c r="BM75" s="51"/>
      <c r="BN75" s="51"/>
      <c r="BO75" s="51"/>
      <c r="BP75" s="51"/>
      <c r="BQ75" s="51"/>
      <c r="BR75" s="51"/>
      <c r="BS75" s="51"/>
    </row>
    <row r="76" spans="3:71" x14ac:dyDescent="0.25">
      <c r="C76" s="46" t="str">
        <f t="shared" si="25"/>
        <v>EXPORTA FÁCIL EXPRESSO - 45110DIAMANTE 3501 a 1000</v>
      </c>
      <c r="D76" s="50" t="s">
        <v>43</v>
      </c>
      <c r="E76" s="50" t="s">
        <v>28</v>
      </c>
      <c r="F76" s="51">
        <v>190.15</v>
      </c>
      <c r="G76" s="51">
        <v>197.1</v>
      </c>
      <c r="H76" s="51">
        <v>228.85</v>
      </c>
      <c r="I76" s="51">
        <v>264.45</v>
      </c>
      <c r="J76" s="51">
        <v>341.2</v>
      </c>
      <c r="K76" s="51">
        <v>375.4</v>
      </c>
      <c r="L76" s="51">
        <v>454.3</v>
      </c>
      <c r="N76" s="46" t="str">
        <f>'[1]EXP FÁCIL STANDARD'!$A$1&amp;O76&amp;P76</f>
        <v>EXPORTA FÁCIL STANDARD - 45128DIAMANTE 3501 a 1000</v>
      </c>
      <c r="O76" s="50" t="s">
        <v>43</v>
      </c>
      <c r="P76" s="50" t="s">
        <v>28</v>
      </c>
      <c r="Q76" s="51">
        <v>152.15</v>
      </c>
      <c r="R76" s="51">
        <v>181.35</v>
      </c>
      <c r="S76" s="51">
        <v>201.35</v>
      </c>
      <c r="T76" s="51">
        <v>211.55</v>
      </c>
      <c r="U76" s="51">
        <v>273</v>
      </c>
      <c r="V76" s="51">
        <v>300.35000000000002</v>
      </c>
      <c r="W76" s="51">
        <v>363.5</v>
      </c>
      <c r="Y76" s="46" t="str">
        <f t="shared" si="26"/>
        <v>EXPORTA FÁCIL ECONÔMICO - 45209INFINITE 71.501 a 2.000</v>
      </c>
      <c r="Z76" s="50" t="s">
        <v>57</v>
      </c>
      <c r="AA76" s="50" t="s">
        <v>38</v>
      </c>
      <c r="AB76" s="51">
        <v>151</v>
      </c>
      <c r="AC76" s="51">
        <v>185.3</v>
      </c>
      <c r="AD76" s="51">
        <v>194.8</v>
      </c>
      <c r="AE76" s="51">
        <v>198.3</v>
      </c>
      <c r="AF76" s="51">
        <v>218.55</v>
      </c>
      <c r="AG76" s="51">
        <v>272.25</v>
      </c>
      <c r="AH76" s="51">
        <v>324.3</v>
      </c>
      <c r="AJ76" s="46" t="str">
        <f t="shared" si="27"/>
        <v>DOCUMENTO INTERNACIONAL EXPRESSO - 45012INFINITE 5251 a 500</v>
      </c>
      <c r="AK76" s="50" t="s">
        <v>55</v>
      </c>
      <c r="AL76" s="50" t="s">
        <v>29</v>
      </c>
      <c r="AM76" s="51">
        <v>146.35</v>
      </c>
      <c r="AN76" s="51">
        <v>163.35</v>
      </c>
      <c r="AO76" s="51">
        <v>192.65</v>
      </c>
      <c r="AP76" s="51">
        <v>202.55</v>
      </c>
      <c r="AQ76" s="51">
        <v>232.9</v>
      </c>
      <c r="AR76" s="51">
        <v>273.55</v>
      </c>
      <c r="AS76" s="51">
        <v>350.65</v>
      </c>
      <c r="AU76" s="46" t="str">
        <f t="shared" si="28"/>
        <v>PACKET EXPRESS - 33170DIAMANTE 23.501 a 4.000</v>
      </c>
      <c r="AV76" s="50" t="s">
        <v>41</v>
      </c>
      <c r="AW76" s="50" t="s">
        <v>48</v>
      </c>
      <c r="AX76" s="51">
        <v>61.36</v>
      </c>
      <c r="AZ76" s="46" t="str">
        <f t="shared" si="29"/>
        <v>PACKET STANDARD  - 33162DIAMANTE 3501 a 1000</v>
      </c>
      <c r="BA76" s="50" t="s">
        <v>43</v>
      </c>
      <c r="BB76" s="50" t="s">
        <v>28</v>
      </c>
      <c r="BC76" s="51">
        <v>29.49</v>
      </c>
      <c r="BE76" s="46" t="str">
        <f t="shared" si="30"/>
        <v>PACKET NOVAS FAIXAS - 33227DIAMANTE 23.501 a 4.000</v>
      </c>
      <c r="BF76" s="50" t="s">
        <v>41</v>
      </c>
      <c r="BG76" s="50" t="s">
        <v>48</v>
      </c>
      <c r="BH76" s="50">
        <v>46.66</v>
      </c>
      <c r="BJ76" s="46"/>
      <c r="BK76" s="50"/>
      <c r="BL76" s="50"/>
      <c r="BM76" s="51"/>
      <c r="BN76" s="51"/>
      <c r="BO76" s="51"/>
      <c r="BP76" s="51"/>
      <c r="BQ76" s="51"/>
      <c r="BR76" s="51"/>
      <c r="BS76" s="51"/>
    </row>
    <row r="77" spans="3:71" x14ac:dyDescent="0.25">
      <c r="C77" s="46" t="str">
        <f t="shared" si="25"/>
        <v>EXPORTA FÁCIL EXPRESSO - 45110DIAMANTE 31001 a 1.500</v>
      </c>
      <c r="D77" s="50" t="s">
        <v>43</v>
      </c>
      <c r="E77" s="50" t="s">
        <v>34</v>
      </c>
      <c r="F77" s="51">
        <v>201.1</v>
      </c>
      <c r="G77" s="51">
        <v>208.4</v>
      </c>
      <c r="H77" s="51">
        <v>242.05</v>
      </c>
      <c r="I77" s="51">
        <v>279.55</v>
      </c>
      <c r="J77" s="51">
        <v>360.75</v>
      </c>
      <c r="K77" s="51">
        <v>396.95</v>
      </c>
      <c r="L77" s="51">
        <v>480.3</v>
      </c>
      <c r="N77" s="46" t="str">
        <f>'[1]EXP FÁCIL STANDARD'!$A$1&amp;O77&amp;P77</f>
        <v>EXPORTA FÁCIL STANDARD - 45128DIAMANTE 31001 a 1.500</v>
      </c>
      <c r="O77" s="50" t="s">
        <v>43</v>
      </c>
      <c r="P77" s="50" t="s">
        <v>34</v>
      </c>
      <c r="Q77" s="51">
        <v>160.9</v>
      </c>
      <c r="R77" s="51">
        <v>191.75</v>
      </c>
      <c r="S77" s="51">
        <v>212.95</v>
      </c>
      <c r="T77" s="51">
        <v>223.65</v>
      </c>
      <c r="U77" s="51">
        <v>288.7</v>
      </c>
      <c r="V77" s="51">
        <v>317.64999999999998</v>
      </c>
      <c r="W77" s="51">
        <v>384.25</v>
      </c>
      <c r="Y77" s="46" t="str">
        <f t="shared" si="26"/>
        <v>EXPORTA FÁCIL ECONÔMICO - 45209 Peso (g)</v>
      </c>
      <c r="Z77" s="43"/>
      <c r="AA77" s="43" t="s">
        <v>12</v>
      </c>
      <c r="AB77" s="49" t="s">
        <v>13</v>
      </c>
      <c r="AC77" s="49" t="s">
        <v>14</v>
      </c>
      <c r="AD77" s="49" t="s">
        <v>15</v>
      </c>
      <c r="AE77" s="49" t="s">
        <v>16</v>
      </c>
      <c r="AF77" s="49" t="s">
        <v>17</v>
      </c>
      <c r="AG77" s="49" t="s">
        <v>18</v>
      </c>
      <c r="AH77" s="49" t="s">
        <v>19</v>
      </c>
      <c r="AJ77" s="46" t="str">
        <f t="shared" si="27"/>
        <v>DOCUMENTO INTERNACIONAL EXPRESSO - 45012INFINITE 5501 a 1.000</v>
      </c>
      <c r="AK77" s="50" t="s">
        <v>55</v>
      </c>
      <c r="AL77" s="50" t="s">
        <v>35</v>
      </c>
      <c r="AM77" s="51">
        <v>155.55000000000001</v>
      </c>
      <c r="AN77" s="51">
        <v>173.25</v>
      </c>
      <c r="AO77" s="51">
        <v>216.1</v>
      </c>
      <c r="AP77" s="51">
        <v>225.95</v>
      </c>
      <c r="AQ77" s="51">
        <v>296.85000000000002</v>
      </c>
      <c r="AR77" s="51">
        <v>337.5</v>
      </c>
      <c r="AS77" s="51">
        <v>442.2</v>
      </c>
      <c r="AU77" s="46" t="str">
        <f t="shared" si="28"/>
        <v>PACKET EXPRESS - 33170DIAMANTE 24.001 a 4.500</v>
      </c>
      <c r="AV77" s="50" t="s">
        <v>41</v>
      </c>
      <c r="AW77" s="50" t="s">
        <v>50</v>
      </c>
      <c r="AX77" s="51">
        <v>65.069999999999993</v>
      </c>
      <c r="AZ77" s="46" t="str">
        <f t="shared" si="29"/>
        <v>PACKET STANDARD  - 33162DIAMANTE 31001 a 1.500</v>
      </c>
      <c r="BA77" s="50" t="s">
        <v>43</v>
      </c>
      <c r="BB77" s="50" t="s">
        <v>34</v>
      </c>
      <c r="BC77" s="51">
        <v>32.700000000000003</v>
      </c>
      <c r="BE77" s="46" t="str">
        <f t="shared" si="30"/>
        <v>PACKET NOVAS FAIXAS - 33227DIAMANTE 24.001 a 4.500</v>
      </c>
      <c r="BF77" s="50" t="s">
        <v>41</v>
      </c>
      <c r="BG77" s="50" t="s">
        <v>50</v>
      </c>
      <c r="BH77" s="50">
        <v>49.74</v>
      </c>
      <c r="BJ77" s="46"/>
      <c r="BK77" s="50"/>
      <c r="BL77" s="50"/>
      <c r="BM77" s="51"/>
      <c r="BN77" s="51"/>
      <c r="BO77" s="51"/>
      <c r="BP77" s="51"/>
      <c r="BQ77" s="51"/>
      <c r="BR77" s="51"/>
      <c r="BS77" s="51"/>
    </row>
    <row r="78" spans="3:71" x14ac:dyDescent="0.25">
      <c r="C78" s="46" t="str">
        <f t="shared" si="25"/>
        <v>EXPORTA FÁCIL EXPRESSO - 45110DIAMANTE 31.501 a 2.000</v>
      </c>
      <c r="D78" s="50" t="s">
        <v>43</v>
      </c>
      <c r="E78" s="50" t="s">
        <v>38</v>
      </c>
      <c r="F78" s="51">
        <v>212.1</v>
      </c>
      <c r="G78" s="51">
        <v>219.8</v>
      </c>
      <c r="H78" s="51">
        <v>255.25</v>
      </c>
      <c r="I78" s="51">
        <v>294.95</v>
      </c>
      <c r="J78" s="51">
        <v>380.7</v>
      </c>
      <c r="K78" s="51">
        <v>418.75</v>
      </c>
      <c r="L78" s="51">
        <v>506.65</v>
      </c>
      <c r="N78" s="46" t="str">
        <f>'[1]EXP FÁCIL STANDARD'!$A$1&amp;O78&amp;P78</f>
        <v>EXPORTA FÁCIL STANDARD - 45128DIAMANTE 31.501 a 2.000</v>
      </c>
      <c r="O78" s="50" t="s">
        <v>43</v>
      </c>
      <c r="P78" s="50" t="s">
        <v>38</v>
      </c>
      <c r="Q78" s="51">
        <v>169.7</v>
      </c>
      <c r="R78" s="51">
        <v>202.2</v>
      </c>
      <c r="S78" s="51">
        <v>224.7</v>
      </c>
      <c r="T78" s="51">
        <v>235.95</v>
      </c>
      <c r="U78" s="51">
        <v>304.55</v>
      </c>
      <c r="V78" s="51">
        <v>335.05</v>
      </c>
      <c r="W78" s="51">
        <v>405.4</v>
      </c>
      <c r="Y78" s="46" t="str">
        <f t="shared" si="26"/>
        <v>EXPORTA FÁCIL ECONÔMICO - 45209INFINITE 80 a 500</v>
      </c>
      <c r="Z78" s="50" t="s">
        <v>58</v>
      </c>
      <c r="AA78" s="50" t="s">
        <v>22</v>
      </c>
      <c r="AB78" s="51">
        <v>114.8</v>
      </c>
      <c r="AC78" s="51">
        <v>140.25</v>
      </c>
      <c r="AD78" s="51">
        <v>151.85</v>
      </c>
      <c r="AE78" s="51">
        <v>159.5</v>
      </c>
      <c r="AF78" s="51">
        <v>167.75</v>
      </c>
      <c r="AG78" s="51">
        <v>205.95</v>
      </c>
      <c r="AH78" s="51">
        <v>274.05</v>
      </c>
      <c r="AJ78" s="46" t="str">
        <f t="shared" si="27"/>
        <v>DOCUMENTO INTERNACIONAL EXPRESSO - 45012INFINITE 51.001 a 1.500</v>
      </c>
      <c r="AK78" s="50" t="s">
        <v>55</v>
      </c>
      <c r="AL78" s="50" t="s">
        <v>39</v>
      </c>
      <c r="AM78" s="51">
        <v>166.8</v>
      </c>
      <c r="AN78" s="51">
        <v>184.35</v>
      </c>
      <c r="AO78" s="51">
        <v>241.8</v>
      </c>
      <c r="AP78" s="51">
        <v>251.7</v>
      </c>
      <c r="AQ78" s="51">
        <v>363.8</v>
      </c>
      <c r="AR78" s="51">
        <v>404.55</v>
      </c>
      <c r="AS78" s="51">
        <v>537.15</v>
      </c>
      <c r="AU78" s="46" t="str">
        <f t="shared" si="28"/>
        <v>PACKET EXPRESS - 33170DIAMANTE 24.501 a 5.000</v>
      </c>
      <c r="AV78" s="50" t="s">
        <v>41</v>
      </c>
      <c r="AW78" s="50" t="s">
        <v>52</v>
      </c>
      <c r="AX78" s="51">
        <v>68.8</v>
      </c>
      <c r="AZ78" s="46" t="str">
        <f t="shared" si="29"/>
        <v>PACKET STANDARD  - 33162DIAMANTE 31.501 a 2.000</v>
      </c>
      <c r="BA78" s="50" t="s">
        <v>43</v>
      </c>
      <c r="BB78" s="50" t="s">
        <v>38</v>
      </c>
      <c r="BC78" s="51">
        <v>35.909999999999997</v>
      </c>
      <c r="BE78" s="46" t="str">
        <f t="shared" si="30"/>
        <v>PACKET NOVAS FAIXAS - 33227DIAMANTE 24.501 a 5.000</v>
      </c>
      <c r="BF78" s="50" t="s">
        <v>41</v>
      </c>
      <c r="BG78" s="50" t="s">
        <v>52</v>
      </c>
      <c r="BH78" s="50">
        <v>52.82</v>
      </c>
      <c r="BJ78" s="46"/>
      <c r="BK78" s="50"/>
      <c r="BL78" s="50"/>
      <c r="BM78" s="51"/>
      <c r="BN78" s="51"/>
      <c r="BO78" s="51"/>
      <c r="BP78" s="51"/>
      <c r="BQ78" s="51"/>
      <c r="BR78" s="51"/>
      <c r="BS78" s="51"/>
    </row>
    <row r="79" spans="3:71" x14ac:dyDescent="0.25">
      <c r="C79" s="46" t="str">
        <f t="shared" si="25"/>
        <v>EXPORTA FÁCIL EXPRESSO - 45110DIAMANTE 32.001 a 2.500</v>
      </c>
      <c r="D79" s="50" t="s">
        <v>43</v>
      </c>
      <c r="E79" s="50" t="s">
        <v>42</v>
      </c>
      <c r="F79" s="51">
        <v>223.05</v>
      </c>
      <c r="G79" s="51">
        <v>231.1</v>
      </c>
      <c r="H79" s="51">
        <v>268.45</v>
      </c>
      <c r="I79" s="51">
        <v>310.2</v>
      </c>
      <c r="J79" s="51">
        <v>400.2</v>
      </c>
      <c r="K79" s="51">
        <v>440.3</v>
      </c>
      <c r="L79" s="51">
        <v>532.79999999999995</v>
      </c>
      <c r="N79" s="46" t="str">
        <f>'[1]EXP FÁCIL STANDARD'!$A$1&amp;O79&amp;P79</f>
        <v>EXPORTA FÁCIL STANDARD - 45128DIAMANTE 32.001 a 2.500</v>
      </c>
      <c r="O79" s="50" t="s">
        <v>43</v>
      </c>
      <c r="P79" s="50" t="s">
        <v>42</v>
      </c>
      <c r="Q79" s="51">
        <v>178.45</v>
      </c>
      <c r="R79" s="51">
        <v>212.65</v>
      </c>
      <c r="S79" s="51">
        <v>236.25</v>
      </c>
      <c r="T79" s="51">
        <v>248.1</v>
      </c>
      <c r="U79" s="51">
        <v>320.2</v>
      </c>
      <c r="V79" s="51">
        <v>352.35</v>
      </c>
      <c r="W79" s="51">
        <v>426.25</v>
      </c>
      <c r="Y79" s="46" t="str">
        <f t="shared" si="26"/>
        <v>EXPORTA FÁCIL ECONÔMICO - 45209INFINITE 8501 a 1000</v>
      </c>
      <c r="Z79" s="50" t="s">
        <v>58</v>
      </c>
      <c r="AA79" s="50" t="s">
        <v>28</v>
      </c>
      <c r="AB79" s="51">
        <v>121.75</v>
      </c>
      <c r="AC79" s="51">
        <v>148.19999999999999</v>
      </c>
      <c r="AD79" s="51">
        <v>161.15</v>
      </c>
      <c r="AE79" s="51">
        <v>169.25</v>
      </c>
      <c r="AF79" s="51">
        <v>178</v>
      </c>
      <c r="AG79" s="51">
        <v>218.45</v>
      </c>
      <c r="AH79" s="51">
        <v>290.75</v>
      </c>
      <c r="AJ79" s="46" t="str">
        <f t="shared" si="27"/>
        <v>DOCUMENTO INTERNACIONAL EXPRESSO - 45012INFINITE 51.501 a 2.000</v>
      </c>
      <c r="AK79" s="50" t="s">
        <v>55</v>
      </c>
      <c r="AL79" s="50" t="s">
        <v>38</v>
      </c>
      <c r="AM79" s="51">
        <v>175.95</v>
      </c>
      <c r="AN79" s="51">
        <v>194.1</v>
      </c>
      <c r="AO79" s="51">
        <v>265.3</v>
      </c>
      <c r="AP79" s="51">
        <v>275.14999999999998</v>
      </c>
      <c r="AQ79" s="51">
        <v>427.8</v>
      </c>
      <c r="AR79" s="51">
        <v>468.4</v>
      </c>
      <c r="AS79" s="51">
        <v>628.75</v>
      </c>
      <c r="AU79" s="46" t="str">
        <f t="shared" si="28"/>
        <v>PACKET EXPRESS - 33170DIAMANTE 21/2 Kg Adicional</v>
      </c>
      <c r="AV79" s="50" t="s">
        <v>41</v>
      </c>
      <c r="AW79" s="50" t="s">
        <v>54</v>
      </c>
      <c r="AX79" s="51">
        <v>3.72</v>
      </c>
      <c r="AZ79" s="46" t="str">
        <f t="shared" si="29"/>
        <v>PACKET STANDARD  - 33162DIAMANTE 32.001 a 2.500</v>
      </c>
      <c r="BA79" s="50" t="s">
        <v>43</v>
      </c>
      <c r="BB79" s="50" t="s">
        <v>42</v>
      </c>
      <c r="BC79" s="51">
        <v>39.130000000000003</v>
      </c>
      <c r="BE79" s="46" t="str">
        <f t="shared" si="30"/>
        <v>PACKET NOVAS FAIXAS - 33227DIAMANTE 21/2 Kg Adicional</v>
      </c>
      <c r="BF79" s="50" t="s">
        <v>41</v>
      </c>
      <c r="BG79" s="50" t="s">
        <v>54</v>
      </c>
      <c r="BH79" s="50">
        <v>3.07</v>
      </c>
      <c r="BJ79" s="46"/>
      <c r="BK79" s="50"/>
      <c r="BL79" s="50"/>
      <c r="BM79" s="51"/>
      <c r="BN79" s="51"/>
      <c r="BO79" s="51"/>
      <c r="BP79" s="51"/>
      <c r="BQ79" s="51"/>
      <c r="BR79" s="51"/>
      <c r="BS79" s="51"/>
    </row>
    <row r="80" spans="3:71" x14ac:dyDescent="0.25">
      <c r="C80" s="46" t="str">
        <f t="shared" si="25"/>
        <v>EXPORTA FÁCIL EXPRESSO - 45110DIAMANTE 32.501 a 3.000</v>
      </c>
      <c r="D80" s="50" t="s">
        <v>43</v>
      </c>
      <c r="E80" s="50" t="s">
        <v>44</v>
      </c>
      <c r="F80" s="51">
        <v>233.95</v>
      </c>
      <c r="G80" s="51">
        <v>242.5</v>
      </c>
      <c r="H80" s="51">
        <v>281.55</v>
      </c>
      <c r="I80" s="51">
        <v>325.25</v>
      </c>
      <c r="J80" s="51">
        <v>419.8</v>
      </c>
      <c r="K80" s="51">
        <v>462</v>
      </c>
      <c r="L80" s="51">
        <v>558.95000000000005</v>
      </c>
      <c r="N80" s="46" t="str">
        <f>'[1]EXP FÁCIL STANDARD'!$A$1&amp;O80&amp;P80</f>
        <v>EXPORTA FÁCIL STANDARD - 45128DIAMANTE 32.501 a 3.000</v>
      </c>
      <c r="O80" s="50" t="s">
        <v>43</v>
      </c>
      <c r="P80" s="50" t="s">
        <v>44</v>
      </c>
      <c r="Q80" s="51">
        <v>187.2</v>
      </c>
      <c r="R80" s="51">
        <v>223.15</v>
      </c>
      <c r="S80" s="51">
        <v>247.85</v>
      </c>
      <c r="T80" s="51">
        <v>260.3</v>
      </c>
      <c r="U80" s="51">
        <v>335.9</v>
      </c>
      <c r="V80" s="51">
        <v>369.55</v>
      </c>
      <c r="W80" s="51">
        <v>447.15</v>
      </c>
      <c r="Y80" s="46" t="str">
        <f t="shared" si="26"/>
        <v>EXPORTA FÁCIL ECONÔMICO - 45209INFINITE 81001 a 1.500</v>
      </c>
      <c r="Z80" s="50" t="s">
        <v>58</v>
      </c>
      <c r="AA80" s="50" t="s">
        <v>34</v>
      </c>
      <c r="AB80" s="51">
        <v>128.80000000000001</v>
      </c>
      <c r="AC80" s="51">
        <v>156.19999999999999</v>
      </c>
      <c r="AD80" s="51">
        <v>170.35</v>
      </c>
      <c r="AE80" s="51">
        <v>178.95</v>
      </c>
      <c r="AF80" s="51">
        <v>188.25</v>
      </c>
      <c r="AG80" s="51">
        <v>231</v>
      </c>
      <c r="AH80" s="51">
        <v>307.45</v>
      </c>
      <c r="AJ80" s="46" t="str">
        <f t="shared" si="27"/>
        <v>DOCUMENTO INTERNACIONAL EXPRESSO - 45012 Peso (g)</v>
      </c>
      <c r="AK80" s="43"/>
      <c r="AL80" s="43" t="s">
        <v>12</v>
      </c>
      <c r="AM80" s="49" t="s">
        <v>13</v>
      </c>
      <c r="AN80" s="49" t="s">
        <v>14</v>
      </c>
      <c r="AO80" s="49" t="s">
        <v>15</v>
      </c>
      <c r="AP80" s="49" t="s">
        <v>16</v>
      </c>
      <c r="AQ80" s="49" t="s">
        <v>17</v>
      </c>
      <c r="AR80" s="49" t="s">
        <v>18</v>
      </c>
      <c r="AS80" s="49" t="s">
        <v>19</v>
      </c>
      <c r="AU80" s="46" t="str">
        <f t="shared" si="28"/>
        <v>PACKET EXPRESS - 33170 Peso (g)</v>
      </c>
      <c r="AV80" s="43"/>
      <c r="AW80" s="43" t="s">
        <v>12</v>
      </c>
      <c r="AX80" s="49" t="s">
        <v>20</v>
      </c>
      <c r="AZ80" s="46" t="str">
        <f t="shared" si="29"/>
        <v>PACKET STANDARD  - 33162DIAMANTE 32.501 a 3.000</v>
      </c>
      <c r="BA80" s="50" t="s">
        <v>43</v>
      </c>
      <c r="BB80" s="50" t="s">
        <v>44</v>
      </c>
      <c r="BC80" s="51">
        <v>42.35</v>
      </c>
      <c r="BE80" s="46" t="str">
        <f t="shared" si="30"/>
        <v>PACKET NOVAS FAIXAS - 33227 Peso (g)</v>
      </c>
      <c r="BF80" s="43"/>
      <c r="BG80" s="43" t="s">
        <v>12</v>
      </c>
      <c r="BH80" s="49" t="s">
        <v>20</v>
      </c>
      <c r="BJ80" s="46"/>
      <c r="BK80" s="50"/>
      <c r="BL80" s="50"/>
      <c r="BM80" s="51"/>
      <c r="BN80" s="51"/>
      <c r="BO80" s="51"/>
      <c r="BP80" s="51"/>
      <c r="BQ80" s="51"/>
      <c r="BR80" s="51"/>
      <c r="BS80" s="51"/>
    </row>
    <row r="81" spans="3:71" x14ac:dyDescent="0.25">
      <c r="C81" s="46" t="str">
        <f t="shared" si="25"/>
        <v>EXPORTA FÁCIL EXPRESSO - 45110DIAMANTE 33.001 a 3.500</v>
      </c>
      <c r="D81" s="50" t="s">
        <v>43</v>
      </c>
      <c r="E81" s="50" t="s">
        <v>46</v>
      </c>
      <c r="F81" s="51">
        <v>244.95</v>
      </c>
      <c r="G81" s="51">
        <v>253.9</v>
      </c>
      <c r="H81" s="51">
        <v>294.85000000000002</v>
      </c>
      <c r="I81" s="51">
        <v>340.65</v>
      </c>
      <c r="J81" s="51">
        <v>439.55</v>
      </c>
      <c r="K81" s="51">
        <v>483.75</v>
      </c>
      <c r="L81" s="51">
        <v>585.25</v>
      </c>
      <c r="N81" s="46" t="str">
        <f>'[1]EXP FÁCIL STANDARD'!$A$1&amp;O81&amp;P81</f>
        <v>EXPORTA FÁCIL STANDARD - 45128DIAMANTE 33.001 a 3.500</v>
      </c>
      <c r="O81" s="50" t="s">
        <v>43</v>
      </c>
      <c r="P81" s="50" t="s">
        <v>46</v>
      </c>
      <c r="Q81" s="51">
        <v>196.05</v>
      </c>
      <c r="R81" s="51">
        <v>233.55</v>
      </c>
      <c r="S81" s="51">
        <v>259.39999999999998</v>
      </c>
      <c r="T81" s="51">
        <v>272.55</v>
      </c>
      <c r="U81" s="51">
        <v>351.65</v>
      </c>
      <c r="V81" s="51">
        <v>387.05</v>
      </c>
      <c r="W81" s="51">
        <v>468.15</v>
      </c>
      <c r="Y81" s="46" t="str">
        <f t="shared" si="26"/>
        <v>EXPORTA FÁCIL ECONÔMICO - 45209INFINITE 81.501 a 2.000</v>
      </c>
      <c r="Z81" s="50" t="s">
        <v>58</v>
      </c>
      <c r="AA81" s="50" t="s">
        <v>38</v>
      </c>
      <c r="AB81" s="51">
        <v>151</v>
      </c>
      <c r="AC81" s="51">
        <v>185.3</v>
      </c>
      <c r="AD81" s="51">
        <v>194.8</v>
      </c>
      <c r="AE81" s="51">
        <v>198.3</v>
      </c>
      <c r="AF81" s="51">
        <v>218.55</v>
      </c>
      <c r="AG81" s="51">
        <v>272.25</v>
      </c>
      <c r="AH81" s="51">
        <v>324.3</v>
      </c>
      <c r="AJ81" s="46" t="str">
        <f t="shared" si="27"/>
        <v>DOCUMENTO INTERNACIONAL EXPRESSO - 45012INFINITE 60 a 250</v>
      </c>
      <c r="AK81" s="50" t="s">
        <v>56</v>
      </c>
      <c r="AL81" s="50" t="s">
        <v>23</v>
      </c>
      <c r="AM81" s="51">
        <v>141.80000000000001</v>
      </c>
      <c r="AN81" s="51">
        <v>158.5</v>
      </c>
      <c r="AO81" s="51">
        <v>180.8</v>
      </c>
      <c r="AP81" s="51">
        <v>190.7</v>
      </c>
      <c r="AQ81" s="51">
        <v>200.9</v>
      </c>
      <c r="AR81" s="51">
        <v>241.55</v>
      </c>
      <c r="AS81" s="51">
        <v>304.75</v>
      </c>
      <c r="AU81" s="46" t="str">
        <f t="shared" si="28"/>
        <v>PACKET EXPRESS - 33170DIAMANTE 30 a 300</v>
      </c>
      <c r="AV81" s="50" t="s">
        <v>43</v>
      </c>
      <c r="AW81" s="50" t="s">
        <v>24</v>
      </c>
      <c r="AX81" s="51">
        <v>33.44</v>
      </c>
      <c r="AZ81" s="46" t="str">
        <f t="shared" si="29"/>
        <v>PACKET STANDARD  - 33162DIAMANTE 33.001 a 3.500</v>
      </c>
      <c r="BA81" s="50" t="s">
        <v>43</v>
      </c>
      <c r="BB81" s="50" t="s">
        <v>46</v>
      </c>
      <c r="BC81" s="51">
        <v>45.56</v>
      </c>
      <c r="BE81" s="46" t="str">
        <f t="shared" si="30"/>
        <v>PACKET NOVAS FAIXAS - 33227DIAMANTE 30 a 200</v>
      </c>
      <c r="BF81" s="50" t="s">
        <v>43</v>
      </c>
      <c r="BG81" s="50" t="s">
        <v>25</v>
      </c>
      <c r="BH81" s="50">
        <v>16.760000000000002</v>
      </c>
      <c r="BJ81" s="46"/>
      <c r="BK81" s="50"/>
      <c r="BL81" s="50"/>
      <c r="BM81" s="51"/>
      <c r="BN81" s="51"/>
      <c r="BO81" s="51"/>
      <c r="BP81" s="51"/>
      <c r="BQ81" s="51"/>
      <c r="BR81" s="51"/>
      <c r="BS81" s="51"/>
    </row>
    <row r="82" spans="3:71" x14ac:dyDescent="0.25">
      <c r="C82" s="46" t="str">
        <f t="shared" si="25"/>
        <v>EXPORTA FÁCIL EXPRESSO - 45110DIAMANTE 33.501 a 4.000</v>
      </c>
      <c r="D82" s="50" t="s">
        <v>43</v>
      </c>
      <c r="E82" s="50" t="s">
        <v>48</v>
      </c>
      <c r="F82" s="51">
        <v>255.9</v>
      </c>
      <c r="G82" s="51">
        <v>265.2</v>
      </c>
      <c r="H82" s="51">
        <v>308</v>
      </c>
      <c r="I82" s="51">
        <v>355.85</v>
      </c>
      <c r="J82" s="51">
        <v>459.25</v>
      </c>
      <c r="K82" s="51">
        <v>505.3</v>
      </c>
      <c r="L82" s="51">
        <v>611.35</v>
      </c>
      <c r="N82" s="46" t="str">
        <f>'[1]EXP FÁCIL STANDARD'!$A$1&amp;O82&amp;P82</f>
        <v>EXPORTA FÁCIL STANDARD - 45128DIAMANTE 33.501 a 4.000</v>
      </c>
      <c r="O82" s="50" t="s">
        <v>43</v>
      </c>
      <c r="P82" s="50" t="s">
        <v>48</v>
      </c>
      <c r="Q82" s="51">
        <v>204.75</v>
      </c>
      <c r="R82" s="51">
        <v>244</v>
      </c>
      <c r="S82" s="51">
        <v>271</v>
      </c>
      <c r="T82" s="51">
        <v>284.7</v>
      </c>
      <c r="U82" s="51">
        <v>367.35</v>
      </c>
      <c r="V82" s="51">
        <v>404.2</v>
      </c>
      <c r="W82" s="51">
        <v>489.05</v>
      </c>
      <c r="AJ82" s="46" t="str">
        <f t="shared" si="27"/>
        <v>DOCUMENTO INTERNACIONAL EXPRESSO - 45012INFINITE 6251 a 500</v>
      </c>
      <c r="AK82" s="50" t="s">
        <v>56</v>
      </c>
      <c r="AL82" s="50" t="s">
        <v>29</v>
      </c>
      <c r="AM82" s="51">
        <v>146.35</v>
      </c>
      <c r="AN82" s="51">
        <v>163.35</v>
      </c>
      <c r="AO82" s="51">
        <v>192.65</v>
      </c>
      <c r="AP82" s="51">
        <v>202.55</v>
      </c>
      <c r="AQ82" s="51">
        <v>232.9</v>
      </c>
      <c r="AR82" s="51">
        <v>273.55</v>
      </c>
      <c r="AS82" s="51">
        <v>350.65</v>
      </c>
      <c r="AU82" s="46" t="str">
        <f t="shared" si="28"/>
        <v>PACKET EXPRESS - 33170DIAMANTE 3301 a 500</v>
      </c>
      <c r="AV82" s="50" t="s">
        <v>43</v>
      </c>
      <c r="AW82" s="50" t="s">
        <v>30</v>
      </c>
      <c r="AX82" s="51">
        <v>34.909999999999997</v>
      </c>
      <c r="AZ82" s="46" t="str">
        <f t="shared" si="29"/>
        <v>PACKET STANDARD  - 33162DIAMANTE 33.501 a 4.000</v>
      </c>
      <c r="BA82" s="50" t="s">
        <v>43</v>
      </c>
      <c r="BB82" s="50" t="s">
        <v>48</v>
      </c>
      <c r="BC82" s="51">
        <v>48.78</v>
      </c>
      <c r="BE82" s="46" t="str">
        <f t="shared" si="30"/>
        <v>PACKET NOVAS FAIXAS - 33227DIAMANTE 3201 a 500</v>
      </c>
      <c r="BF82" s="50" t="s">
        <v>43</v>
      </c>
      <c r="BG82" s="50" t="s">
        <v>31</v>
      </c>
      <c r="BH82" s="50">
        <v>24.83</v>
      </c>
      <c r="BJ82" s="46"/>
      <c r="BK82" s="50"/>
      <c r="BL82" s="50"/>
      <c r="BM82" s="51"/>
      <c r="BN82" s="51"/>
      <c r="BO82" s="51"/>
      <c r="BP82" s="51"/>
      <c r="BQ82" s="51"/>
      <c r="BR82" s="51"/>
      <c r="BS82" s="51"/>
    </row>
    <row r="83" spans="3:71" x14ac:dyDescent="0.25">
      <c r="C83" s="46" t="str">
        <f t="shared" si="25"/>
        <v>EXPORTA FÁCIL EXPRESSO - 45110DIAMANTE 34.001 a 4.500</v>
      </c>
      <c r="D83" s="50" t="s">
        <v>43</v>
      </c>
      <c r="E83" s="50" t="s">
        <v>50</v>
      </c>
      <c r="F83" s="51">
        <v>276.8</v>
      </c>
      <c r="G83" s="51">
        <v>289.89999999999998</v>
      </c>
      <c r="H83" s="51">
        <v>334.55</v>
      </c>
      <c r="I83" s="51">
        <v>384.35</v>
      </c>
      <c r="J83" s="51">
        <v>496.3</v>
      </c>
      <c r="K83" s="51">
        <v>546.20000000000005</v>
      </c>
      <c r="L83" s="51">
        <v>660.75</v>
      </c>
      <c r="N83" s="46" t="str">
        <f>'[1]EXP FÁCIL STANDARD'!$A$1&amp;O83&amp;P83</f>
        <v>EXPORTA FÁCIL STANDARD - 45128DIAMANTE 34.001 a 4.500</v>
      </c>
      <c r="O83" s="50" t="s">
        <v>43</v>
      </c>
      <c r="P83" s="50" t="s">
        <v>50</v>
      </c>
      <c r="Q83" s="51">
        <v>220</v>
      </c>
      <c r="R83" s="51">
        <v>262.10000000000002</v>
      </c>
      <c r="S83" s="51">
        <v>290.95</v>
      </c>
      <c r="T83" s="51">
        <v>306.55</v>
      </c>
      <c r="U83" s="51">
        <v>393.95</v>
      </c>
      <c r="V83" s="51">
        <v>433.65</v>
      </c>
      <c r="W83" s="51">
        <v>525.15</v>
      </c>
      <c r="AJ83" s="46" t="str">
        <f t="shared" si="27"/>
        <v>DOCUMENTO INTERNACIONAL EXPRESSO - 45012INFINITE 6501 a 1.000</v>
      </c>
      <c r="AK83" s="50" t="s">
        <v>56</v>
      </c>
      <c r="AL83" s="50" t="s">
        <v>35</v>
      </c>
      <c r="AM83" s="51">
        <v>155.55000000000001</v>
      </c>
      <c r="AN83" s="51">
        <v>173.25</v>
      </c>
      <c r="AO83" s="51">
        <v>216.1</v>
      </c>
      <c r="AP83" s="51">
        <v>225.95</v>
      </c>
      <c r="AQ83" s="51">
        <v>296.85000000000002</v>
      </c>
      <c r="AR83" s="51">
        <v>337.5</v>
      </c>
      <c r="AS83" s="51">
        <v>442.2</v>
      </c>
      <c r="AU83" s="46" t="str">
        <f t="shared" si="28"/>
        <v>PACKET EXPRESS - 33170DIAMANTE 3501 a 1000</v>
      </c>
      <c r="AV83" s="50" t="s">
        <v>43</v>
      </c>
      <c r="AW83" s="50" t="s">
        <v>28</v>
      </c>
      <c r="AX83" s="51">
        <v>38.58</v>
      </c>
      <c r="AZ83" s="46" t="str">
        <f t="shared" si="29"/>
        <v>PACKET STANDARD  - 33162DIAMANTE 34.001 a 4.500</v>
      </c>
      <c r="BA83" s="50" t="s">
        <v>43</v>
      </c>
      <c r="BB83" s="50" t="s">
        <v>50</v>
      </c>
      <c r="BC83" s="51">
        <v>51.99</v>
      </c>
      <c r="BE83" s="46" t="str">
        <f t="shared" si="30"/>
        <v>PACKET NOVAS FAIXAS - 33227DIAMANTE 3501 a 1000</v>
      </c>
      <c r="BF83" s="50" t="s">
        <v>43</v>
      </c>
      <c r="BG83" s="50" t="s">
        <v>28</v>
      </c>
      <c r="BH83" s="50">
        <v>27.87</v>
      </c>
      <c r="BJ83" s="46"/>
      <c r="BK83" s="50"/>
      <c r="BL83" s="50"/>
      <c r="BM83" s="51"/>
      <c r="BN83" s="51"/>
      <c r="BO83" s="51"/>
      <c r="BP83" s="51"/>
      <c r="BQ83" s="51"/>
      <c r="BR83" s="51"/>
      <c r="BS83" s="51"/>
    </row>
    <row r="84" spans="3:71" x14ac:dyDescent="0.25">
      <c r="C84" s="46" t="str">
        <f t="shared" si="25"/>
        <v>EXPORTA FÁCIL EXPRESSO - 45110DIAMANTE 34.501 a 5.000</v>
      </c>
      <c r="D84" s="50" t="s">
        <v>43</v>
      </c>
      <c r="E84" s="50" t="s">
        <v>52</v>
      </c>
      <c r="F84" s="51">
        <v>297.7</v>
      </c>
      <c r="G84" s="51">
        <v>314.60000000000002</v>
      </c>
      <c r="H84" s="51">
        <v>361.2</v>
      </c>
      <c r="I84" s="51">
        <v>412.85</v>
      </c>
      <c r="J84" s="51">
        <v>533.29999999999995</v>
      </c>
      <c r="K84" s="51">
        <v>587.04999999999995</v>
      </c>
      <c r="L84" s="51">
        <v>710.2</v>
      </c>
      <c r="N84" s="46" t="str">
        <f>'[1]EXP FÁCIL STANDARD'!$A$1&amp;O84&amp;P84</f>
        <v>EXPORTA FÁCIL STANDARD - 45128DIAMANTE 34.501 a 5.000</v>
      </c>
      <c r="O84" s="50" t="s">
        <v>43</v>
      </c>
      <c r="P84" s="50" t="s">
        <v>52</v>
      </c>
      <c r="Q84" s="51">
        <v>235.15</v>
      </c>
      <c r="R84" s="51">
        <v>280.14999999999998</v>
      </c>
      <c r="S84" s="51">
        <v>310.95</v>
      </c>
      <c r="T84" s="51">
        <v>328.4</v>
      </c>
      <c r="U84" s="51">
        <v>420.55</v>
      </c>
      <c r="V84" s="51">
        <v>463.15</v>
      </c>
      <c r="W84" s="51">
        <v>561.29999999999995</v>
      </c>
      <c r="AJ84" s="46" t="str">
        <f t="shared" si="27"/>
        <v>DOCUMENTO INTERNACIONAL EXPRESSO - 45012INFINITE 61.001 a 1.500</v>
      </c>
      <c r="AK84" s="50" t="s">
        <v>56</v>
      </c>
      <c r="AL84" s="50" t="s">
        <v>39</v>
      </c>
      <c r="AM84" s="51">
        <v>166.8</v>
      </c>
      <c r="AN84" s="51">
        <v>184.35</v>
      </c>
      <c r="AO84" s="51">
        <v>241.8</v>
      </c>
      <c r="AP84" s="51">
        <v>251.7</v>
      </c>
      <c r="AQ84" s="51">
        <v>363.8</v>
      </c>
      <c r="AR84" s="51">
        <v>404.55</v>
      </c>
      <c r="AS84" s="51">
        <v>537.15</v>
      </c>
      <c r="AU84" s="46" t="str">
        <f t="shared" si="28"/>
        <v>PACKET EXPRESS - 33170DIAMANTE 31001 a 1.500</v>
      </c>
      <c r="AV84" s="50" t="s">
        <v>43</v>
      </c>
      <c r="AW84" s="50" t="s">
        <v>34</v>
      </c>
      <c r="AX84" s="51">
        <v>42.26</v>
      </c>
      <c r="AZ84" s="46" t="str">
        <f t="shared" si="29"/>
        <v>PACKET STANDARD  - 33162DIAMANTE 34.501 a 5.000</v>
      </c>
      <c r="BA84" s="50" t="s">
        <v>43</v>
      </c>
      <c r="BB84" s="50" t="s">
        <v>52</v>
      </c>
      <c r="BC84" s="51">
        <v>55.21</v>
      </c>
      <c r="BE84" s="46" t="str">
        <f t="shared" si="30"/>
        <v>PACKET NOVAS FAIXAS - 33227DIAMANTE 31001 a 1.500</v>
      </c>
      <c r="BF84" s="50" t="s">
        <v>43</v>
      </c>
      <c r="BG84" s="50" t="s">
        <v>34</v>
      </c>
      <c r="BH84" s="50">
        <v>30.92</v>
      </c>
      <c r="BJ84" s="46"/>
      <c r="BK84" s="50"/>
      <c r="BL84" s="50"/>
      <c r="BM84" s="51"/>
      <c r="BN84" s="51"/>
      <c r="BO84" s="51"/>
      <c r="BP84" s="51"/>
      <c r="BQ84" s="51"/>
      <c r="BR84" s="51"/>
      <c r="BS84" s="51"/>
    </row>
    <row r="85" spans="3:71" x14ac:dyDescent="0.25">
      <c r="C85" s="46" t="str">
        <f t="shared" si="25"/>
        <v>EXPORTA FÁCIL EXPRESSO - 45110DIAMANTE 31/2 Kg Adicional</v>
      </c>
      <c r="D85" s="50" t="s">
        <v>43</v>
      </c>
      <c r="E85" s="50" t="s">
        <v>54</v>
      </c>
      <c r="F85" s="51">
        <v>20.9</v>
      </c>
      <c r="G85" s="51">
        <v>24.7</v>
      </c>
      <c r="H85" s="51">
        <v>26.65</v>
      </c>
      <c r="I85" s="51">
        <v>28.55</v>
      </c>
      <c r="J85" s="51">
        <v>37.1</v>
      </c>
      <c r="K85" s="51">
        <v>40.9</v>
      </c>
      <c r="L85" s="51">
        <v>49.4</v>
      </c>
      <c r="N85" s="46" t="str">
        <f>'[1]EXP FÁCIL STANDARD'!$A$1&amp;O85&amp;P85</f>
        <v>EXPORTA FÁCIL STANDARD - 45128DIAMANTE 31/2 Kg Adicional</v>
      </c>
      <c r="O85" s="50" t="s">
        <v>43</v>
      </c>
      <c r="P85" s="50" t="s">
        <v>54</v>
      </c>
      <c r="Q85" s="51">
        <v>15.25</v>
      </c>
      <c r="R85" s="51">
        <v>18.100000000000001</v>
      </c>
      <c r="S85" s="51">
        <v>19.95</v>
      </c>
      <c r="T85" s="51">
        <v>21.9</v>
      </c>
      <c r="U85" s="51">
        <v>26.65</v>
      </c>
      <c r="V85" s="51">
        <v>29.45</v>
      </c>
      <c r="W85" s="51">
        <v>36.15</v>
      </c>
      <c r="AJ85" s="46" t="str">
        <f t="shared" si="27"/>
        <v>DOCUMENTO INTERNACIONAL EXPRESSO - 45012INFINITE 61.501 a 2.000</v>
      </c>
      <c r="AK85" s="50" t="s">
        <v>56</v>
      </c>
      <c r="AL85" s="50" t="s">
        <v>38</v>
      </c>
      <c r="AM85" s="51">
        <v>175.95</v>
      </c>
      <c r="AN85" s="51">
        <v>194.1</v>
      </c>
      <c r="AO85" s="51">
        <v>265.3</v>
      </c>
      <c r="AP85" s="51">
        <v>275.14999999999998</v>
      </c>
      <c r="AQ85" s="51">
        <v>427.8</v>
      </c>
      <c r="AR85" s="51">
        <v>468.4</v>
      </c>
      <c r="AS85" s="51">
        <v>628.75</v>
      </c>
      <c r="AU85" s="46" t="str">
        <f t="shared" si="28"/>
        <v>PACKET EXPRESS - 33170DIAMANTE 31.501 a 2.000</v>
      </c>
      <c r="AV85" s="50" t="s">
        <v>43</v>
      </c>
      <c r="AW85" s="50" t="s">
        <v>38</v>
      </c>
      <c r="AX85" s="51">
        <v>45.92</v>
      </c>
      <c r="AZ85" s="46" t="str">
        <f t="shared" si="29"/>
        <v>PACKET STANDARD  - 33162DIAMANTE 31/2 Kg Adicional</v>
      </c>
      <c r="BA85" s="50" t="s">
        <v>43</v>
      </c>
      <c r="BB85" s="50" t="s">
        <v>54</v>
      </c>
      <c r="BC85" s="51">
        <v>3.21</v>
      </c>
      <c r="BE85" s="46" t="str">
        <f t="shared" si="30"/>
        <v>PACKET NOVAS FAIXAS - 33227DIAMANTE 31.501 a 2.000</v>
      </c>
      <c r="BF85" s="50" t="s">
        <v>43</v>
      </c>
      <c r="BG85" s="50" t="s">
        <v>38</v>
      </c>
      <c r="BH85" s="50">
        <v>33.96</v>
      </c>
      <c r="BJ85" s="46"/>
      <c r="BK85" s="50"/>
      <c r="BL85" s="50"/>
      <c r="BM85" s="51"/>
      <c r="BN85" s="51"/>
      <c r="BO85" s="51"/>
      <c r="BP85" s="51"/>
      <c r="BQ85" s="51"/>
      <c r="BR85" s="51"/>
      <c r="BS85" s="51"/>
    </row>
    <row r="86" spans="3:71" x14ac:dyDescent="0.25">
      <c r="C86" s="46" t="str">
        <f t="shared" si="25"/>
        <v>EXPORTA FÁCIL EXPRESSO - 45110 Peso (g)</v>
      </c>
      <c r="D86" s="43"/>
      <c r="E86" s="43" t="s">
        <v>12</v>
      </c>
      <c r="F86" s="49" t="s">
        <v>13</v>
      </c>
      <c r="G86" s="49" t="s">
        <v>14</v>
      </c>
      <c r="H86" s="49" t="s">
        <v>15</v>
      </c>
      <c r="I86" s="49" t="s">
        <v>16</v>
      </c>
      <c r="J86" s="49" t="s">
        <v>17</v>
      </c>
      <c r="K86" s="49" t="s">
        <v>18</v>
      </c>
      <c r="L86" s="49" t="s">
        <v>19</v>
      </c>
      <c r="N86" s="46" t="str">
        <f>'[1]EXP FÁCIL STANDARD'!$A$1&amp;O86&amp;P86</f>
        <v>EXPORTA FÁCIL STANDARD - 45128 Peso (g)</v>
      </c>
      <c r="O86" s="43"/>
      <c r="P86" s="43" t="s">
        <v>12</v>
      </c>
      <c r="Q86" s="49" t="s">
        <v>13</v>
      </c>
      <c r="R86" s="49" t="s">
        <v>14</v>
      </c>
      <c r="S86" s="49" t="s">
        <v>15</v>
      </c>
      <c r="T86" s="49" t="s">
        <v>16</v>
      </c>
      <c r="U86" s="49" t="s">
        <v>17</v>
      </c>
      <c r="V86" s="49" t="s">
        <v>18</v>
      </c>
      <c r="W86" s="49" t="s">
        <v>19</v>
      </c>
      <c r="AJ86" s="46" t="str">
        <f t="shared" si="27"/>
        <v>DOCUMENTO INTERNACIONAL EXPRESSO - 45012 Peso (g)</v>
      </c>
      <c r="AK86" s="43"/>
      <c r="AL86" s="43" t="s">
        <v>12</v>
      </c>
      <c r="AM86" s="49" t="s">
        <v>13</v>
      </c>
      <c r="AN86" s="49" t="s">
        <v>14</v>
      </c>
      <c r="AO86" s="49" t="s">
        <v>15</v>
      </c>
      <c r="AP86" s="49" t="s">
        <v>16</v>
      </c>
      <c r="AQ86" s="49" t="s">
        <v>17</v>
      </c>
      <c r="AR86" s="49" t="s">
        <v>18</v>
      </c>
      <c r="AS86" s="49" t="s">
        <v>19</v>
      </c>
      <c r="AU86" s="46" t="str">
        <f t="shared" si="28"/>
        <v>PACKET EXPRESS - 33170DIAMANTE 32.001 a 2.500</v>
      </c>
      <c r="AV86" s="50" t="s">
        <v>43</v>
      </c>
      <c r="AW86" s="50" t="s">
        <v>42</v>
      </c>
      <c r="AX86" s="51">
        <v>49.6</v>
      </c>
      <c r="AZ86" s="46" t="str">
        <f t="shared" si="29"/>
        <v>PACKET STANDARD  - 33162 Peso (g)</v>
      </c>
      <c r="BA86" s="43"/>
      <c r="BB86" s="43" t="s">
        <v>12</v>
      </c>
      <c r="BC86" s="49" t="s">
        <v>20</v>
      </c>
      <c r="BE86" s="46" t="str">
        <f t="shared" si="30"/>
        <v>PACKET NOVAS FAIXAS - 33227DIAMANTE 32.001 a 2.500</v>
      </c>
      <c r="BF86" s="50" t="s">
        <v>43</v>
      </c>
      <c r="BG86" s="50" t="s">
        <v>42</v>
      </c>
      <c r="BH86" s="50">
        <v>36.99</v>
      </c>
      <c r="BJ86" s="46"/>
      <c r="BK86" s="43"/>
      <c r="BL86" s="43"/>
      <c r="BM86" s="49"/>
      <c r="BN86" s="49"/>
      <c r="BO86" s="49"/>
      <c r="BP86" s="49"/>
      <c r="BQ86" s="49"/>
      <c r="BR86" s="49"/>
      <c r="BS86" s="49"/>
    </row>
    <row r="87" spans="3:71" x14ac:dyDescent="0.25">
      <c r="C87" s="46" t="str">
        <f t="shared" si="25"/>
        <v>EXPORTA FÁCIL EXPRESSO - 45110DIAMANTE 40 a 500</v>
      </c>
      <c r="D87" s="50" t="s">
        <v>45</v>
      </c>
      <c r="E87" s="50" t="s">
        <v>22</v>
      </c>
      <c r="F87" s="51">
        <v>179.2</v>
      </c>
      <c r="G87" s="51">
        <v>185.8</v>
      </c>
      <c r="H87" s="51">
        <v>215.7</v>
      </c>
      <c r="I87" s="51">
        <v>249.25</v>
      </c>
      <c r="J87" s="51">
        <v>321.64999999999998</v>
      </c>
      <c r="K87" s="51">
        <v>353.9</v>
      </c>
      <c r="L87" s="51">
        <v>428.15</v>
      </c>
      <c r="N87" s="46" t="str">
        <f>'[1]EXP FÁCIL STANDARD'!$A$1&amp;O87&amp;P87</f>
        <v>EXPORTA FÁCIL STANDARD - 45128DIAMANTE 40 a 500</v>
      </c>
      <c r="O87" s="50" t="s">
        <v>45</v>
      </c>
      <c r="P87" s="50" t="s">
        <v>22</v>
      </c>
      <c r="Q87" s="51">
        <v>143.4</v>
      </c>
      <c r="R87" s="51">
        <v>170.85</v>
      </c>
      <c r="S87" s="51">
        <v>189.85</v>
      </c>
      <c r="T87" s="51">
        <v>199.4</v>
      </c>
      <c r="U87" s="51">
        <v>257.3</v>
      </c>
      <c r="V87" s="51">
        <v>283.14999999999998</v>
      </c>
      <c r="W87" s="51">
        <v>342.55</v>
      </c>
      <c r="AJ87" s="46" t="str">
        <f t="shared" si="27"/>
        <v>DOCUMENTO INTERNACIONAL EXPRESSO - 45012INFINITE 70 a 250</v>
      </c>
      <c r="AK87" s="50" t="s">
        <v>57</v>
      </c>
      <c r="AL87" s="50" t="s">
        <v>23</v>
      </c>
      <c r="AM87" s="51">
        <v>141.80000000000001</v>
      </c>
      <c r="AN87" s="51">
        <v>158.5</v>
      </c>
      <c r="AO87" s="51">
        <v>180.8</v>
      </c>
      <c r="AP87" s="51">
        <v>190.7</v>
      </c>
      <c r="AQ87" s="51">
        <v>200.9</v>
      </c>
      <c r="AR87" s="51">
        <v>241.55</v>
      </c>
      <c r="AS87" s="51">
        <v>304.75</v>
      </c>
      <c r="AU87" s="46" t="str">
        <f t="shared" si="28"/>
        <v>PACKET EXPRESS - 33170DIAMANTE 32.501 a 3.000</v>
      </c>
      <c r="AV87" s="50" t="s">
        <v>43</v>
      </c>
      <c r="AW87" s="50" t="s">
        <v>44</v>
      </c>
      <c r="AX87" s="51">
        <v>53.29</v>
      </c>
      <c r="AZ87" s="46" t="str">
        <f t="shared" si="29"/>
        <v>PACKET STANDARD  - 33162DIAMANTE 40 a 500</v>
      </c>
      <c r="BA87" s="50" t="s">
        <v>45</v>
      </c>
      <c r="BB87" s="50" t="s">
        <v>22</v>
      </c>
      <c r="BC87" s="51">
        <v>25.95</v>
      </c>
      <c r="BE87" s="46" t="str">
        <f t="shared" si="30"/>
        <v>PACKET NOVAS FAIXAS - 33227DIAMANTE 32.501 a 3.000</v>
      </c>
      <c r="BF87" s="50" t="s">
        <v>43</v>
      </c>
      <c r="BG87" s="50" t="s">
        <v>44</v>
      </c>
      <c r="BH87" s="50">
        <v>40.03</v>
      </c>
      <c r="BJ87" s="46"/>
      <c r="BK87" s="50"/>
      <c r="BL87" s="50"/>
      <c r="BM87" s="51"/>
      <c r="BN87" s="51"/>
      <c r="BO87" s="51"/>
      <c r="BP87" s="51"/>
      <c r="BQ87" s="51"/>
      <c r="BR87" s="51"/>
      <c r="BS87" s="51"/>
    </row>
    <row r="88" spans="3:71" x14ac:dyDescent="0.25">
      <c r="C88" s="46" t="str">
        <f t="shared" si="25"/>
        <v>EXPORTA FÁCIL EXPRESSO - 45110DIAMANTE 4501 a 1000</v>
      </c>
      <c r="D88" s="50" t="s">
        <v>45</v>
      </c>
      <c r="E88" s="50" t="s">
        <v>28</v>
      </c>
      <c r="F88" s="51">
        <v>190.15</v>
      </c>
      <c r="G88" s="51">
        <v>197.1</v>
      </c>
      <c r="H88" s="51">
        <v>228.85</v>
      </c>
      <c r="I88" s="51">
        <v>264.45</v>
      </c>
      <c r="J88" s="51">
        <v>341.2</v>
      </c>
      <c r="K88" s="51">
        <v>375.4</v>
      </c>
      <c r="L88" s="51">
        <v>454.3</v>
      </c>
      <c r="N88" s="46" t="str">
        <f>'[1]EXP FÁCIL STANDARD'!$A$1&amp;O88&amp;P88</f>
        <v>EXPORTA FÁCIL STANDARD - 45128DIAMANTE 4501 a 1000</v>
      </c>
      <c r="O88" s="50" t="s">
        <v>45</v>
      </c>
      <c r="P88" s="50" t="s">
        <v>28</v>
      </c>
      <c r="Q88" s="51">
        <v>152.15</v>
      </c>
      <c r="R88" s="51">
        <v>181.35</v>
      </c>
      <c r="S88" s="51">
        <v>201.35</v>
      </c>
      <c r="T88" s="51">
        <v>211.55</v>
      </c>
      <c r="U88" s="51">
        <v>273</v>
      </c>
      <c r="V88" s="51">
        <v>300.35000000000002</v>
      </c>
      <c r="W88" s="51">
        <v>363.5</v>
      </c>
      <c r="AJ88" s="46" t="str">
        <f t="shared" si="27"/>
        <v>DOCUMENTO INTERNACIONAL EXPRESSO - 45012INFINITE 7251 a 500</v>
      </c>
      <c r="AK88" s="50" t="s">
        <v>57</v>
      </c>
      <c r="AL88" s="50" t="s">
        <v>29</v>
      </c>
      <c r="AM88" s="51">
        <v>146.35</v>
      </c>
      <c r="AN88" s="51">
        <v>163.35</v>
      </c>
      <c r="AO88" s="51">
        <v>192.65</v>
      </c>
      <c r="AP88" s="51">
        <v>202.55</v>
      </c>
      <c r="AQ88" s="51">
        <v>232.9</v>
      </c>
      <c r="AR88" s="51">
        <v>273.55</v>
      </c>
      <c r="AS88" s="51">
        <v>350.65</v>
      </c>
      <c r="AU88" s="46" t="str">
        <f t="shared" si="28"/>
        <v>PACKET EXPRESS - 33170DIAMANTE 33.001 a 3.500</v>
      </c>
      <c r="AV88" s="50" t="s">
        <v>43</v>
      </c>
      <c r="AW88" s="50" t="s">
        <v>46</v>
      </c>
      <c r="AX88" s="51">
        <v>56.95</v>
      </c>
      <c r="AZ88" s="46" t="str">
        <f t="shared" si="29"/>
        <v>PACKET STANDARD  - 33162DIAMANTE 4501 a 1000</v>
      </c>
      <c r="BA88" s="50" t="s">
        <v>45</v>
      </c>
      <c r="BB88" s="50" t="s">
        <v>28</v>
      </c>
      <c r="BC88" s="51">
        <v>29.13</v>
      </c>
      <c r="BE88" s="46" t="str">
        <f t="shared" si="30"/>
        <v>PACKET NOVAS FAIXAS - 33227DIAMANTE 33.001 a 3.500</v>
      </c>
      <c r="BF88" s="50" t="s">
        <v>43</v>
      </c>
      <c r="BG88" s="50" t="s">
        <v>46</v>
      </c>
      <c r="BH88" s="50">
        <v>43.07</v>
      </c>
      <c r="BJ88" s="46"/>
      <c r="BK88" s="50"/>
      <c r="BL88" s="50"/>
      <c r="BM88" s="51"/>
      <c r="BN88" s="51"/>
      <c r="BO88" s="51"/>
      <c r="BP88" s="51"/>
      <c r="BQ88" s="51"/>
      <c r="BR88" s="51"/>
      <c r="BS88" s="51"/>
    </row>
    <row r="89" spans="3:71" x14ac:dyDescent="0.25">
      <c r="C89" s="46" t="str">
        <f t="shared" si="25"/>
        <v>EXPORTA FÁCIL EXPRESSO - 45110DIAMANTE 41001 a 1.500</v>
      </c>
      <c r="D89" s="50" t="s">
        <v>45</v>
      </c>
      <c r="E89" s="50" t="s">
        <v>34</v>
      </c>
      <c r="F89" s="51">
        <v>201.1</v>
      </c>
      <c r="G89" s="51">
        <v>208.4</v>
      </c>
      <c r="H89" s="51">
        <v>242.05</v>
      </c>
      <c r="I89" s="51">
        <v>279.55</v>
      </c>
      <c r="J89" s="51">
        <v>360.75</v>
      </c>
      <c r="K89" s="51">
        <v>396.95</v>
      </c>
      <c r="L89" s="51">
        <v>480.3</v>
      </c>
      <c r="N89" s="46" t="str">
        <f>'[1]EXP FÁCIL STANDARD'!$A$1&amp;O89&amp;P89</f>
        <v>EXPORTA FÁCIL STANDARD - 45128DIAMANTE 41001 a 1.500</v>
      </c>
      <c r="O89" s="50" t="s">
        <v>45</v>
      </c>
      <c r="P89" s="50" t="s">
        <v>34</v>
      </c>
      <c r="Q89" s="51">
        <v>160.9</v>
      </c>
      <c r="R89" s="51">
        <v>191.75</v>
      </c>
      <c r="S89" s="51">
        <v>212.95</v>
      </c>
      <c r="T89" s="51">
        <v>223.65</v>
      </c>
      <c r="U89" s="51">
        <v>288.7</v>
      </c>
      <c r="V89" s="51">
        <v>317.64999999999998</v>
      </c>
      <c r="W89" s="51">
        <v>384.25</v>
      </c>
      <c r="AJ89" s="46" t="str">
        <f t="shared" si="27"/>
        <v>DOCUMENTO INTERNACIONAL EXPRESSO - 45012INFINITE 7501 a 1.000</v>
      </c>
      <c r="AK89" s="50" t="s">
        <v>57</v>
      </c>
      <c r="AL89" s="50" t="s">
        <v>35</v>
      </c>
      <c r="AM89" s="51">
        <v>155.55000000000001</v>
      </c>
      <c r="AN89" s="51">
        <v>173.25</v>
      </c>
      <c r="AO89" s="51">
        <v>216.1</v>
      </c>
      <c r="AP89" s="51">
        <v>225.95</v>
      </c>
      <c r="AQ89" s="51">
        <v>296.85000000000002</v>
      </c>
      <c r="AR89" s="51">
        <v>337.5</v>
      </c>
      <c r="AS89" s="51">
        <v>442.2</v>
      </c>
      <c r="AU89" s="46" t="str">
        <f t="shared" si="28"/>
        <v>PACKET EXPRESS - 33170DIAMANTE 33.501 a 4.000</v>
      </c>
      <c r="AV89" s="50" t="s">
        <v>43</v>
      </c>
      <c r="AW89" s="50" t="s">
        <v>48</v>
      </c>
      <c r="AX89" s="51">
        <v>60.63</v>
      </c>
      <c r="AZ89" s="46" t="str">
        <f t="shared" si="29"/>
        <v>PACKET STANDARD  - 33162DIAMANTE 41001 a 1.500</v>
      </c>
      <c r="BA89" s="50" t="s">
        <v>45</v>
      </c>
      <c r="BB89" s="50" t="s">
        <v>34</v>
      </c>
      <c r="BC89" s="51">
        <v>32.31</v>
      </c>
      <c r="BE89" s="46" t="str">
        <f t="shared" si="30"/>
        <v>PACKET NOVAS FAIXAS - 33227DIAMANTE 33.501 a 4.000</v>
      </c>
      <c r="BF89" s="50" t="s">
        <v>43</v>
      </c>
      <c r="BG89" s="50" t="s">
        <v>48</v>
      </c>
      <c r="BH89" s="50">
        <v>46.11</v>
      </c>
      <c r="BJ89" s="46"/>
      <c r="BK89" s="50"/>
      <c r="BL89" s="50"/>
      <c r="BM89" s="51"/>
      <c r="BN89" s="51"/>
      <c r="BO89" s="51"/>
      <c r="BP89" s="51"/>
      <c r="BQ89" s="51"/>
      <c r="BR89" s="51"/>
      <c r="BS89" s="51"/>
    </row>
    <row r="90" spans="3:71" x14ac:dyDescent="0.25">
      <c r="C90" s="46" t="str">
        <f t="shared" si="25"/>
        <v>EXPORTA FÁCIL EXPRESSO - 45110DIAMANTE 41.501 a 2.000</v>
      </c>
      <c r="D90" s="50" t="s">
        <v>45</v>
      </c>
      <c r="E90" s="50" t="s">
        <v>38</v>
      </c>
      <c r="F90" s="51">
        <v>212.1</v>
      </c>
      <c r="G90" s="51">
        <v>219.8</v>
      </c>
      <c r="H90" s="51">
        <v>255.25</v>
      </c>
      <c r="I90" s="51">
        <v>294.95</v>
      </c>
      <c r="J90" s="51">
        <v>380.7</v>
      </c>
      <c r="K90" s="51">
        <v>418.75</v>
      </c>
      <c r="L90" s="51">
        <v>506.65</v>
      </c>
      <c r="N90" s="46" t="str">
        <f>'[1]EXP FÁCIL STANDARD'!$A$1&amp;O90&amp;P90</f>
        <v>EXPORTA FÁCIL STANDARD - 45128DIAMANTE 41.501 a 2.000</v>
      </c>
      <c r="O90" s="50" t="s">
        <v>45</v>
      </c>
      <c r="P90" s="50" t="s">
        <v>38</v>
      </c>
      <c r="Q90" s="51">
        <v>169.7</v>
      </c>
      <c r="R90" s="51">
        <v>202.2</v>
      </c>
      <c r="S90" s="51">
        <v>224.7</v>
      </c>
      <c r="T90" s="51">
        <v>235.95</v>
      </c>
      <c r="U90" s="51">
        <v>304.55</v>
      </c>
      <c r="V90" s="51">
        <v>335.05</v>
      </c>
      <c r="W90" s="51">
        <v>405.4</v>
      </c>
      <c r="AJ90" s="46" t="str">
        <f t="shared" si="27"/>
        <v>DOCUMENTO INTERNACIONAL EXPRESSO - 45012INFINITE 71.001 a 1.500</v>
      </c>
      <c r="AK90" s="50" t="s">
        <v>57</v>
      </c>
      <c r="AL90" s="50" t="s">
        <v>39</v>
      </c>
      <c r="AM90" s="51">
        <v>166.8</v>
      </c>
      <c r="AN90" s="51">
        <v>184.35</v>
      </c>
      <c r="AO90" s="51">
        <v>241.8</v>
      </c>
      <c r="AP90" s="51">
        <v>251.7</v>
      </c>
      <c r="AQ90" s="51">
        <v>363.8</v>
      </c>
      <c r="AR90" s="51">
        <v>404.55</v>
      </c>
      <c r="AS90" s="51">
        <v>537.15</v>
      </c>
      <c r="AU90" s="46" t="str">
        <f t="shared" si="28"/>
        <v>PACKET EXPRESS - 33170DIAMANTE 34.001 a 4.500</v>
      </c>
      <c r="AV90" s="50" t="s">
        <v>43</v>
      </c>
      <c r="AW90" s="50" t="s">
        <v>50</v>
      </c>
      <c r="AX90" s="51">
        <v>64.3</v>
      </c>
      <c r="AZ90" s="46" t="str">
        <f t="shared" si="29"/>
        <v>PACKET STANDARD  - 33162DIAMANTE 41.501 a 2.000</v>
      </c>
      <c r="BA90" s="50" t="s">
        <v>45</v>
      </c>
      <c r="BB90" s="50" t="s">
        <v>38</v>
      </c>
      <c r="BC90" s="51">
        <v>35.479999999999997</v>
      </c>
      <c r="BE90" s="46" t="str">
        <f t="shared" si="30"/>
        <v>PACKET NOVAS FAIXAS - 33227DIAMANTE 34.001 a 4.500</v>
      </c>
      <c r="BF90" s="50" t="s">
        <v>43</v>
      </c>
      <c r="BG90" s="50" t="s">
        <v>50</v>
      </c>
      <c r="BH90" s="50">
        <v>49.15</v>
      </c>
      <c r="BJ90" s="46"/>
      <c r="BK90" s="50"/>
      <c r="BL90" s="50"/>
      <c r="BM90" s="51"/>
      <c r="BN90" s="51"/>
      <c r="BO90" s="51"/>
      <c r="BP90" s="51"/>
      <c r="BQ90" s="51"/>
      <c r="BR90" s="51"/>
      <c r="BS90" s="51"/>
    </row>
    <row r="91" spans="3:71" x14ac:dyDescent="0.25">
      <c r="C91" s="46" t="str">
        <f t="shared" si="25"/>
        <v>EXPORTA FÁCIL EXPRESSO - 45110DIAMANTE 42.001 a 2.500</v>
      </c>
      <c r="D91" s="50" t="s">
        <v>45</v>
      </c>
      <c r="E91" s="50" t="s">
        <v>42</v>
      </c>
      <c r="F91" s="51">
        <v>223.05</v>
      </c>
      <c r="G91" s="51">
        <v>231.1</v>
      </c>
      <c r="H91" s="51">
        <v>268.45</v>
      </c>
      <c r="I91" s="51">
        <v>310.2</v>
      </c>
      <c r="J91" s="51">
        <v>400.2</v>
      </c>
      <c r="K91" s="51">
        <v>440.3</v>
      </c>
      <c r="L91" s="51">
        <v>532.79999999999995</v>
      </c>
      <c r="N91" s="46" t="str">
        <f>'[1]EXP FÁCIL STANDARD'!$A$1&amp;O91&amp;P91</f>
        <v>EXPORTA FÁCIL STANDARD - 45128DIAMANTE 42.001 a 2.500</v>
      </c>
      <c r="O91" s="50" t="s">
        <v>45</v>
      </c>
      <c r="P91" s="50" t="s">
        <v>42</v>
      </c>
      <c r="Q91" s="51">
        <v>178.45</v>
      </c>
      <c r="R91" s="51">
        <v>212.65</v>
      </c>
      <c r="S91" s="51">
        <v>236.25</v>
      </c>
      <c r="T91" s="51">
        <v>248.1</v>
      </c>
      <c r="U91" s="51">
        <v>320.2</v>
      </c>
      <c r="V91" s="51">
        <v>352.35</v>
      </c>
      <c r="W91" s="51">
        <v>426.25</v>
      </c>
      <c r="AJ91" s="46" t="str">
        <f t="shared" si="27"/>
        <v>DOCUMENTO INTERNACIONAL EXPRESSO - 45012INFINITE 71.501 a 2.000</v>
      </c>
      <c r="AK91" s="50" t="s">
        <v>57</v>
      </c>
      <c r="AL91" s="50" t="s">
        <v>38</v>
      </c>
      <c r="AM91" s="51">
        <v>175.95</v>
      </c>
      <c r="AN91" s="51">
        <v>194.1</v>
      </c>
      <c r="AO91" s="51">
        <v>265.3</v>
      </c>
      <c r="AP91" s="51">
        <v>275.14999999999998</v>
      </c>
      <c r="AQ91" s="51">
        <v>427.8</v>
      </c>
      <c r="AR91" s="51">
        <v>468.4</v>
      </c>
      <c r="AS91" s="51">
        <v>628.75</v>
      </c>
      <c r="AU91" s="46" t="str">
        <f t="shared" si="28"/>
        <v>PACKET EXPRESS - 33170DIAMANTE 34.501 a 5.000</v>
      </c>
      <c r="AV91" s="50" t="s">
        <v>43</v>
      </c>
      <c r="AW91" s="50" t="s">
        <v>52</v>
      </c>
      <c r="AX91" s="51">
        <v>67.98</v>
      </c>
      <c r="AZ91" s="46" t="str">
        <f t="shared" si="29"/>
        <v>PACKET STANDARD  - 33162DIAMANTE 42.001 a 2.500</v>
      </c>
      <c r="BA91" s="50" t="s">
        <v>45</v>
      </c>
      <c r="BB91" s="50" t="s">
        <v>42</v>
      </c>
      <c r="BC91" s="51">
        <v>38.65</v>
      </c>
      <c r="BE91" s="46" t="str">
        <f t="shared" si="30"/>
        <v>PACKET NOVAS FAIXAS - 33227DIAMANTE 34.501 a 5.000</v>
      </c>
      <c r="BF91" s="50" t="s">
        <v>43</v>
      </c>
      <c r="BG91" s="50" t="s">
        <v>52</v>
      </c>
      <c r="BH91" s="50">
        <v>52.19</v>
      </c>
      <c r="BJ91" s="46"/>
      <c r="BK91" s="50"/>
      <c r="BL91" s="50"/>
      <c r="BM91" s="51"/>
      <c r="BN91" s="51"/>
      <c r="BO91" s="51"/>
      <c r="BP91" s="51"/>
      <c r="BQ91" s="51"/>
      <c r="BR91" s="51"/>
      <c r="BS91" s="51"/>
    </row>
    <row r="92" spans="3:71" x14ac:dyDescent="0.25">
      <c r="C92" s="46" t="str">
        <f t="shared" si="25"/>
        <v>EXPORTA FÁCIL EXPRESSO - 45110DIAMANTE 42.501 a 3.000</v>
      </c>
      <c r="D92" s="50" t="s">
        <v>45</v>
      </c>
      <c r="E92" s="50" t="s">
        <v>44</v>
      </c>
      <c r="F92" s="51">
        <v>233.95</v>
      </c>
      <c r="G92" s="51">
        <v>242.5</v>
      </c>
      <c r="H92" s="51">
        <v>281.55</v>
      </c>
      <c r="I92" s="51">
        <v>325.25</v>
      </c>
      <c r="J92" s="51">
        <v>419.8</v>
      </c>
      <c r="K92" s="51">
        <v>462</v>
      </c>
      <c r="L92" s="51">
        <v>558.95000000000005</v>
      </c>
      <c r="N92" s="46" t="str">
        <f>'[1]EXP FÁCIL STANDARD'!$A$1&amp;O92&amp;P92</f>
        <v>EXPORTA FÁCIL STANDARD - 45128DIAMANTE 42.501 a 3.000</v>
      </c>
      <c r="O92" s="50" t="s">
        <v>45</v>
      </c>
      <c r="P92" s="50" t="s">
        <v>44</v>
      </c>
      <c r="Q92" s="51">
        <v>187.2</v>
      </c>
      <c r="R92" s="51">
        <v>223.15</v>
      </c>
      <c r="S92" s="51">
        <v>247.85</v>
      </c>
      <c r="T92" s="51">
        <v>260.3</v>
      </c>
      <c r="U92" s="51">
        <v>335.9</v>
      </c>
      <c r="V92" s="51">
        <v>369.55</v>
      </c>
      <c r="W92" s="51">
        <v>447.15</v>
      </c>
      <c r="AJ92" s="46" t="str">
        <f t="shared" si="27"/>
        <v>DOCUMENTO INTERNACIONAL EXPRESSO - 45012 Peso (g)</v>
      </c>
      <c r="AK92" s="43"/>
      <c r="AL92" s="43" t="s">
        <v>12</v>
      </c>
      <c r="AM92" s="49" t="s">
        <v>13</v>
      </c>
      <c r="AN92" s="49" t="s">
        <v>14</v>
      </c>
      <c r="AO92" s="49" t="s">
        <v>15</v>
      </c>
      <c r="AP92" s="49" t="s">
        <v>16</v>
      </c>
      <c r="AQ92" s="49" t="s">
        <v>17</v>
      </c>
      <c r="AR92" s="49" t="s">
        <v>18</v>
      </c>
      <c r="AS92" s="49" t="s">
        <v>19</v>
      </c>
      <c r="AU92" s="46" t="str">
        <f t="shared" si="28"/>
        <v>PACKET EXPRESS - 33170DIAMANTE 31/2 Kg Adicional</v>
      </c>
      <c r="AV92" s="50" t="s">
        <v>43</v>
      </c>
      <c r="AW92" s="50" t="s">
        <v>54</v>
      </c>
      <c r="AX92" s="51">
        <v>3.68</v>
      </c>
      <c r="AZ92" s="46" t="str">
        <f t="shared" si="29"/>
        <v>PACKET STANDARD  - 33162DIAMANTE 42.501 a 3.000</v>
      </c>
      <c r="BA92" s="50" t="s">
        <v>45</v>
      </c>
      <c r="BB92" s="50" t="s">
        <v>44</v>
      </c>
      <c r="BC92" s="51">
        <v>41.84</v>
      </c>
      <c r="BE92" s="46" t="str">
        <f t="shared" si="30"/>
        <v>PACKET NOVAS FAIXAS - 33227DIAMANTE 31/2 Kg Adicional</v>
      </c>
      <c r="BF92" s="50" t="s">
        <v>43</v>
      </c>
      <c r="BG92" s="50" t="s">
        <v>54</v>
      </c>
      <c r="BH92" s="50">
        <v>3.04</v>
      </c>
      <c r="BJ92" s="46"/>
      <c r="BK92" s="50"/>
      <c r="BL92" s="50"/>
      <c r="BM92" s="51"/>
      <c r="BN92" s="51"/>
      <c r="BO92" s="51"/>
      <c r="BP92" s="51"/>
      <c r="BQ92" s="51"/>
      <c r="BR92" s="51"/>
      <c r="BS92" s="51"/>
    </row>
    <row r="93" spans="3:71" x14ac:dyDescent="0.25">
      <c r="C93" s="46" t="str">
        <f t="shared" si="25"/>
        <v>EXPORTA FÁCIL EXPRESSO - 45110DIAMANTE 43.001 a 3.500</v>
      </c>
      <c r="D93" s="50" t="s">
        <v>45</v>
      </c>
      <c r="E93" s="50" t="s">
        <v>46</v>
      </c>
      <c r="F93" s="51">
        <v>244.95</v>
      </c>
      <c r="G93" s="51">
        <v>253.9</v>
      </c>
      <c r="H93" s="51">
        <v>294.85000000000002</v>
      </c>
      <c r="I93" s="51">
        <v>340.65</v>
      </c>
      <c r="J93" s="51">
        <v>439.55</v>
      </c>
      <c r="K93" s="51">
        <v>483.75</v>
      </c>
      <c r="L93" s="51">
        <v>585.25</v>
      </c>
      <c r="N93" s="46" t="str">
        <f>'[1]EXP FÁCIL STANDARD'!$A$1&amp;O93&amp;P93</f>
        <v>EXPORTA FÁCIL STANDARD - 45128DIAMANTE 43.001 a 3.500</v>
      </c>
      <c r="O93" s="50" t="s">
        <v>45</v>
      </c>
      <c r="P93" s="50" t="s">
        <v>46</v>
      </c>
      <c r="Q93" s="51">
        <v>196.05</v>
      </c>
      <c r="R93" s="51">
        <v>233.55</v>
      </c>
      <c r="S93" s="51">
        <v>259.39999999999998</v>
      </c>
      <c r="T93" s="51">
        <v>272.55</v>
      </c>
      <c r="U93" s="51">
        <v>351.65</v>
      </c>
      <c r="V93" s="51">
        <v>387.05</v>
      </c>
      <c r="W93" s="51">
        <v>468.15</v>
      </c>
      <c r="AJ93" s="46" t="str">
        <f t="shared" si="27"/>
        <v>DOCUMENTO INTERNACIONAL EXPRESSO - 45012INFINITE 80 a 250</v>
      </c>
      <c r="AK93" s="50" t="s">
        <v>58</v>
      </c>
      <c r="AL93" s="50" t="s">
        <v>23</v>
      </c>
      <c r="AM93" s="51">
        <v>141.80000000000001</v>
      </c>
      <c r="AN93" s="51">
        <v>158.5</v>
      </c>
      <c r="AO93" s="51">
        <v>180.8</v>
      </c>
      <c r="AP93" s="51">
        <v>190.7</v>
      </c>
      <c r="AQ93" s="51">
        <v>200.9</v>
      </c>
      <c r="AR93" s="51">
        <v>241.55</v>
      </c>
      <c r="AS93" s="51">
        <v>304.75</v>
      </c>
      <c r="AU93" s="46" t="str">
        <f t="shared" si="28"/>
        <v>PACKET EXPRESS - 33170 Peso (g)</v>
      </c>
      <c r="AV93" s="43"/>
      <c r="AW93" s="43" t="s">
        <v>12</v>
      </c>
      <c r="AX93" s="49" t="s">
        <v>20</v>
      </c>
      <c r="AZ93" s="46" t="str">
        <f t="shared" si="29"/>
        <v>PACKET STANDARD  - 33162DIAMANTE 43.001 a 3.500</v>
      </c>
      <c r="BA93" s="50" t="s">
        <v>45</v>
      </c>
      <c r="BB93" s="50" t="s">
        <v>46</v>
      </c>
      <c r="BC93" s="51">
        <v>45.01</v>
      </c>
      <c r="BE93" s="46" t="str">
        <f t="shared" si="30"/>
        <v>PACKET NOVAS FAIXAS - 33227 Peso (g)</v>
      </c>
      <c r="BF93" s="43"/>
      <c r="BG93" s="43" t="s">
        <v>12</v>
      </c>
      <c r="BH93" s="49" t="s">
        <v>20</v>
      </c>
      <c r="BJ93" s="46"/>
      <c r="BK93" s="50"/>
      <c r="BL93" s="50"/>
      <c r="BM93" s="51"/>
      <c r="BN93" s="51"/>
      <c r="BO93" s="51"/>
      <c r="BP93" s="51"/>
      <c r="BQ93" s="51"/>
      <c r="BR93" s="51"/>
      <c r="BS93" s="51"/>
    </row>
    <row r="94" spans="3:71" x14ac:dyDescent="0.25">
      <c r="C94" s="46" t="str">
        <f t="shared" si="25"/>
        <v>EXPORTA FÁCIL EXPRESSO - 45110DIAMANTE 43.501 a 4.000</v>
      </c>
      <c r="D94" s="50" t="s">
        <v>45</v>
      </c>
      <c r="E94" s="50" t="s">
        <v>48</v>
      </c>
      <c r="F94" s="51">
        <v>255.9</v>
      </c>
      <c r="G94" s="51">
        <v>265.2</v>
      </c>
      <c r="H94" s="51">
        <v>308</v>
      </c>
      <c r="I94" s="51">
        <v>355.85</v>
      </c>
      <c r="J94" s="51">
        <v>459.25</v>
      </c>
      <c r="K94" s="51">
        <v>505.3</v>
      </c>
      <c r="L94" s="51">
        <v>611.35</v>
      </c>
      <c r="N94" s="46" t="str">
        <f>'[1]EXP FÁCIL STANDARD'!$A$1&amp;O94&amp;P94</f>
        <v>EXPORTA FÁCIL STANDARD - 45128DIAMANTE 43.501 a 4.000</v>
      </c>
      <c r="O94" s="50" t="s">
        <v>45</v>
      </c>
      <c r="P94" s="50" t="s">
        <v>48</v>
      </c>
      <c r="Q94" s="51">
        <v>204.75</v>
      </c>
      <c r="R94" s="51">
        <v>244</v>
      </c>
      <c r="S94" s="51">
        <v>271</v>
      </c>
      <c r="T94" s="51">
        <v>284.7</v>
      </c>
      <c r="U94" s="51">
        <v>367.35</v>
      </c>
      <c r="V94" s="51">
        <v>404.2</v>
      </c>
      <c r="W94" s="51">
        <v>489.05</v>
      </c>
      <c r="AJ94" s="46" t="str">
        <f t="shared" si="27"/>
        <v>DOCUMENTO INTERNACIONAL EXPRESSO - 45012INFINITE 8251 a 500</v>
      </c>
      <c r="AK94" s="50" t="s">
        <v>58</v>
      </c>
      <c r="AL94" s="50" t="s">
        <v>29</v>
      </c>
      <c r="AM94" s="51">
        <v>146.35</v>
      </c>
      <c r="AN94" s="51">
        <v>163.35</v>
      </c>
      <c r="AO94" s="51">
        <v>192.65</v>
      </c>
      <c r="AP94" s="51">
        <v>202.55</v>
      </c>
      <c r="AQ94" s="51">
        <v>232.9</v>
      </c>
      <c r="AR94" s="51">
        <v>273.55</v>
      </c>
      <c r="AS94" s="51">
        <v>350.65</v>
      </c>
      <c r="AU94" s="46" t="str">
        <f t="shared" si="28"/>
        <v>PACKET EXPRESS - 33170DIAMANTE 40 a 300</v>
      </c>
      <c r="AV94" s="50" t="s">
        <v>45</v>
      </c>
      <c r="AW94" s="50" t="s">
        <v>24</v>
      </c>
      <c r="AX94" s="51">
        <v>33.04</v>
      </c>
      <c r="AZ94" s="46" t="str">
        <f t="shared" si="29"/>
        <v>PACKET STANDARD  - 33162DIAMANTE 43.501 a 4.000</v>
      </c>
      <c r="BA94" s="50" t="s">
        <v>45</v>
      </c>
      <c r="BB94" s="50" t="s">
        <v>48</v>
      </c>
      <c r="BC94" s="51">
        <v>48.19</v>
      </c>
      <c r="BE94" s="46" t="str">
        <f t="shared" si="30"/>
        <v>PACKET NOVAS FAIXAS - 33227DIAMANTE 40 a 200</v>
      </c>
      <c r="BF94" s="50" t="s">
        <v>45</v>
      </c>
      <c r="BG94" s="50" t="s">
        <v>25</v>
      </c>
      <c r="BH94" s="51">
        <v>16.559999999999999</v>
      </c>
      <c r="BJ94" s="46"/>
      <c r="BK94" s="50"/>
      <c r="BL94" s="50"/>
      <c r="BM94" s="51"/>
      <c r="BN94" s="51"/>
      <c r="BO94" s="51"/>
      <c r="BP94" s="51"/>
      <c r="BQ94" s="51"/>
      <c r="BR94" s="51"/>
      <c r="BS94" s="51"/>
    </row>
    <row r="95" spans="3:71" x14ac:dyDescent="0.25">
      <c r="C95" s="46" t="str">
        <f t="shared" si="25"/>
        <v>EXPORTA FÁCIL EXPRESSO - 45110DIAMANTE 44.001 a 4.500</v>
      </c>
      <c r="D95" s="50" t="s">
        <v>45</v>
      </c>
      <c r="E95" s="50" t="s">
        <v>50</v>
      </c>
      <c r="F95" s="51">
        <v>276.8</v>
      </c>
      <c r="G95" s="51">
        <v>289.89999999999998</v>
      </c>
      <c r="H95" s="51">
        <v>334.55</v>
      </c>
      <c r="I95" s="51">
        <v>384.35</v>
      </c>
      <c r="J95" s="51">
        <v>496.3</v>
      </c>
      <c r="K95" s="51">
        <v>546.20000000000005</v>
      </c>
      <c r="L95" s="51">
        <v>660.75</v>
      </c>
      <c r="N95" s="46" t="str">
        <f>'[1]EXP FÁCIL STANDARD'!$A$1&amp;O95&amp;P95</f>
        <v>EXPORTA FÁCIL STANDARD - 45128DIAMANTE 44.001 a 4.500</v>
      </c>
      <c r="O95" s="50" t="s">
        <v>45</v>
      </c>
      <c r="P95" s="50" t="s">
        <v>50</v>
      </c>
      <c r="Q95" s="51">
        <v>220</v>
      </c>
      <c r="R95" s="51">
        <v>262.10000000000002</v>
      </c>
      <c r="S95" s="51">
        <v>290.95</v>
      </c>
      <c r="T95" s="51">
        <v>306.55</v>
      </c>
      <c r="U95" s="51">
        <v>393.95</v>
      </c>
      <c r="V95" s="51">
        <v>433.65</v>
      </c>
      <c r="W95" s="51">
        <v>525.15</v>
      </c>
      <c r="AJ95" s="46" t="str">
        <f t="shared" si="27"/>
        <v>DOCUMENTO INTERNACIONAL EXPRESSO - 45012INFINITE 8501 a 1.000</v>
      </c>
      <c r="AK95" s="50" t="s">
        <v>58</v>
      </c>
      <c r="AL95" s="50" t="s">
        <v>35</v>
      </c>
      <c r="AM95" s="51">
        <v>155.55000000000001</v>
      </c>
      <c r="AN95" s="51">
        <v>173.25</v>
      </c>
      <c r="AO95" s="51">
        <v>216.1</v>
      </c>
      <c r="AP95" s="51">
        <v>225.95</v>
      </c>
      <c r="AQ95" s="51">
        <v>296.85000000000002</v>
      </c>
      <c r="AR95" s="51">
        <v>337.5</v>
      </c>
      <c r="AS95" s="51">
        <v>442.2</v>
      </c>
      <c r="AU95" s="46" t="str">
        <f t="shared" si="28"/>
        <v>PACKET EXPRESS - 33170DIAMANTE 4301 a 500</v>
      </c>
      <c r="AV95" s="50" t="s">
        <v>45</v>
      </c>
      <c r="AW95" s="50" t="s">
        <v>30</v>
      </c>
      <c r="AX95" s="51">
        <v>34.49</v>
      </c>
      <c r="AZ95" s="46" t="str">
        <f t="shared" si="29"/>
        <v>PACKET STANDARD  - 33162DIAMANTE 44.001 a 4.500</v>
      </c>
      <c r="BA95" s="50" t="s">
        <v>45</v>
      </c>
      <c r="BB95" s="50" t="s">
        <v>50</v>
      </c>
      <c r="BC95" s="51">
        <v>51.36</v>
      </c>
      <c r="BE95" s="46" t="str">
        <f t="shared" si="30"/>
        <v>PACKET NOVAS FAIXAS - 33227DIAMANTE 4201 a 500</v>
      </c>
      <c r="BF95" s="50" t="s">
        <v>45</v>
      </c>
      <c r="BG95" s="50" t="s">
        <v>31</v>
      </c>
      <c r="BH95" s="51">
        <v>24.53</v>
      </c>
      <c r="BJ95" s="46"/>
      <c r="BK95" s="50"/>
      <c r="BL95" s="50"/>
      <c r="BM95" s="51"/>
      <c r="BN95" s="51"/>
      <c r="BO95" s="51"/>
      <c r="BP95" s="51"/>
      <c r="BQ95" s="51"/>
      <c r="BR95" s="51"/>
      <c r="BS95" s="51"/>
    </row>
    <row r="96" spans="3:71" x14ac:dyDescent="0.25">
      <c r="C96" s="46" t="str">
        <f t="shared" si="25"/>
        <v>EXPORTA FÁCIL EXPRESSO - 45110DIAMANTE 44.501 a 5.000</v>
      </c>
      <c r="D96" s="50" t="s">
        <v>45</v>
      </c>
      <c r="E96" s="50" t="s">
        <v>52</v>
      </c>
      <c r="F96" s="51">
        <v>297.7</v>
      </c>
      <c r="G96" s="51">
        <v>314.60000000000002</v>
      </c>
      <c r="H96" s="51">
        <v>361.2</v>
      </c>
      <c r="I96" s="51">
        <v>412.85</v>
      </c>
      <c r="J96" s="51">
        <v>533.29999999999995</v>
      </c>
      <c r="K96" s="51">
        <v>587.04999999999995</v>
      </c>
      <c r="L96" s="51">
        <v>710.2</v>
      </c>
      <c r="N96" s="46" t="str">
        <f>'[1]EXP FÁCIL STANDARD'!$A$1&amp;O96&amp;P96</f>
        <v>EXPORTA FÁCIL STANDARD - 45128DIAMANTE 44.501 a 5.000</v>
      </c>
      <c r="O96" s="50" t="s">
        <v>45</v>
      </c>
      <c r="P96" s="50" t="s">
        <v>52</v>
      </c>
      <c r="Q96" s="51">
        <v>235.15</v>
      </c>
      <c r="R96" s="51">
        <v>280.14999999999998</v>
      </c>
      <c r="S96" s="51">
        <v>310.95</v>
      </c>
      <c r="T96" s="51">
        <v>328.4</v>
      </c>
      <c r="U96" s="51">
        <v>420.55</v>
      </c>
      <c r="V96" s="51">
        <v>463.15</v>
      </c>
      <c r="W96" s="51">
        <v>561.29999999999995</v>
      </c>
      <c r="AJ96" s="46" t="str">
        <f t="shared" si="27"/>
        <v>DOCUMENTO INTERNACIONAL EXPRESSO - 45012INFINITE 81.001 a 1.500</v>
      </c>
      <c r="AK96" s="50" t="s">
        <v>58</v>
      </c>
      <c r="AL96" s="50" t="s">
        <v>39</v>
      </c>
      <c r="AM96" s="51">
        <v>166.8</v>
      </c>
      <c r="AN96" s="51">
        <v>184.35</v>
      </c>
      <c r="AO96" s="51">
        <v>241.8</v>
      </c>
      <c r="AP96" s="51">
        <v>251.7</v>
      </c>
      <c r="AQ96" s="51">
        <v>363.8</v>
      </c>
      <c r="AR96" s="51">
        <v>404.55</v>
      </c>
      <c r="AS96" s="51">
        <v>537.15</v>
      </c>
      <c r="AU96" s="46" t="str">
        <f t="shared" si="28"/>
        <v>PACKET EXPRESS - 33170DIAMANTE 4501 a 1000</v>
      </c>
      <c r="AV96" s="50" t="s">
        <v>45</v>
      </c>
      <c r="AW96" s="50" t="s">
        <v>28</v>
      </c>
      <c r="AX96" s="51">
        <v>38.11</v>
      </c>
      <c r="AZ96" s="46" t="str">
        <f t="shared" si="29"/>
        <v>PACKET STANDARD  - 33162DIAMANTE 44.501 a 5.000</v>
      </c>
      <c r="BA96" s="50" t="s">
        <v>45</v>
      </c>
      <c r="BB96" s="50" t="s">
        <v>52</v>
      </c>
      <c r="BC96" s="51">
        <v>54.55</v>
      </c>
      <c r="BE96" s="46" t="str">
        <f t="shared" si="30"/>
        <v>PACKET NOVAS FAIXAS - 33227DIAMANTE 4501 a 1000</v>
      </c>
      <c r="BF96" s="50" t="s">
        <v>45</v>
      </c>
      <c r="BG96" s="50" t="s">
        <v>28</v>
      </c>
      <c r="BH96" s="51">
        <v>27.54</v>
      </c>
      <c r="BJ96" s="46"/>
      <c r="BK96" s="50"/>
      <c r="BL96" s="50"/>
      <c r="BM96" s="51"/>
      <c r="BN96" s="51"/>
      <c r="BO96" s="51"/>
      <c r="BP96" s="51"/>
      <c r="BQ96" s="51"/>
      <c r="BR96" s="51"/>
      <c r="BS96" s="51"/>
    </row>
    <row r="97" spans="3:71" x14ac:dyDescent="0.25">
      <c r="C97" s="46" t="str">
        <f t="shared" si="25"/>
        <v>EXPORTA FÁCIL EXPRESSO - 45110DIAMANTE 41/2 Kg Adicional</v>
      </c>
      <c r="D97" s="50" t="s">
        <v>45</v>
      </c>
      <c r="E97" s="50" t="s">
        <v>54</v>
      </c>
      <c r="F97" s="51">
        <v>20.9</v>
      </c>
      <c r="G97" s="51">
        <v>24.7</v>
      </c>
      <c r="H97" s="51">
        <v>26.65</v>
      </c>
      <c r="I97" s="51">
        <v>28.55</v>
      </c>
      <c r="J97" s="51">
        <v>37.1</v>
      </c>
      <c r="K97" s="51">
        <v>40.9</v>
      </c>
      <c r="L97" s="51">
        <v>49.4</v>
      </c>
      <c r="N97" s="46" t="str">
        <f>'[1]EXP FÁCIL STANDARD'!$A$1&amp;O97&amp;P97</f>
        <v>EXPORTA FÁCIL STANDARD - 45128DIAMANTE 41/2 Kg Adicional</v>
      </c>
      <c r="O97" s="50" t="s">
        <v>45</v>
      </c>
      <c r="P97" s="50" t="s">
        <v>54</v>
      </c>
      <c r="Q97" s="51">
        <v>15.25</v>
      </c>
      <c r="R97" s="51">
        <v>18.100000000000001</v>
      </c>
      <c r="S97" s="51">
        <v>19.95</v>
      </c>
      <c r="T97" s="51">
        <v>21.9</v>
      </c>
      <c r="U97" s="51">
        <v>26.65</v>
      </c>
      <c r="V97" s="51">
        <v>29.45</v>
      </c>
      <c r="W97" s="51">
        <v>36.15</v>
      </c>
      <c r="AJ97" s="46" t="str">
        <f t="shared" si="27"/>
        <v>DOCUMENTO INTERNACIONAL EXPRESSO - 45012INFINITE 81.501 a 2.000</v>
      </c>
      <c r="AK97" s="50" t="s">
        <v>58</v>
      </c>
      <c r="AL97" s="50" t="s">
        <v>38</v>
      </c>
      <c r="AM97" s="51">
        <v>175.95</v>
      </c>
      <c r="AN97" s="51">
        <v>194.1</v>
      </c>
      <c r="AO97" s="51">
        <v>265.3</v>
      </c>
      <c r="AP97" s="51">
        <v>275.14999999999998</v>
      </c>
      <c r="AQ97" s="51">
        <v>427.8</v>
      </c>
      <c r="AR97" s="51">
        <v>468.4</v>
      </c>
      <c r="AS97" s="51">
        <v>628.75</v>
      </c>
      <c r="AU97" s="46" t="str">
        <f t="shared" si="28"/>
        <v>PACKET EXPRESS - 33170DIAMANTE 41001 a 1.500</v>
      </c>
      <c r="AV97" s="50" t="s">
        <v>45</v>
      </c>
      <c r="AW97" s="50" t="s">
        <v>34</v>
      </c>
      <c r="AX97" s="51">
        <v>41.75</v>
      </c>
      <c r="AZ97" s="46" t="str">
        <f t="shared" si="29"/>
        <v>PACKET STANDARD  - 33162DIAMANTE 41/2 Kg Adicional</v>
      </c>
      <c r="BA97" s="50" t="s">
        <v>45</v>
      </c>
      <c r="BB97" s="50" t="s">
        <v>54</v>
      </c>
      <c r="BC97" s="51">
        <v>3.17</v>
      </c>
      <c r="BE97" s="46" t="str">
        <f t="shared" si="30"/>
        <v>PACKET NOVAS FAIXAS - 33227DIAMANTE 41001 a 1.500</v>
      </c>
      <c r="BF97" s="50" t="s">
        <v>45</v>
      </c>
      <c r="BG97" s="50" t="s">
        <v>34</v>
      </c>
      <c r="BH97" s="51">
        <v>30.55</v>
      </c>
      <c r="BJ97" s="46"/>
      <c r="BK97" s="50"/>
      <c r="BL97" s="50"/>
      <c r="BM97" s="51"/>
      <c r="BN97" s="51"/>
      <c r="BO97" s="51"/>
      <c r="BP97" s="51"/>
      <c r="BQ97" s="51"/>
      <c r="BR97" s="51"/>
      <c r="BS97" s="51"/>
    </row>
    <row r="98" spans="3:71" x14ac:dyDescent="0.25">
      <c r="C98" s="46" t="str">
        <f t="shared" si="25"/>
        <v>EXPORTA FÁCIL EXPRESSO - 45110 Peso (g)</v>
      </c>
      <c r="D98" s="43"/>
      <c r="E98" s="43" t="s">
        <v>12</v>
      </c>
      <c r="F98" s="49" t="s">
        <v>13</v>
      </c>
      <c r="G98" s="49" t="s">
        <v>14</v>
      </c>
      <c r="H98" s="49" t="s">
        <v>15</v>
      </c>
      <c r="I98" s="49" t="s">
        <v>16</v>
      </c>
      <c r="J98" s="49" t="s">
        <v>17</v>
      </c>
      <c r="K98" s="49" t="s">
        <v>18</v>
      </c>
      <c r="L98" s="49" t="s">
        <v>19</v>
      </c>
      <c r="N98" s="46" t="str">
        <f>'[1]EXP FÁCIL STANDARD'!$A$1&amp;O98&amp;P98</f>
        <v>EXPORTA FÁCIL STANDARD - 45128 Peso (g)</v>
      </c>
      <c r="O98" s="43"/>
      <c r="P98" s="43" t="s">
        <v>12</v>
      </c>
      <c r="Q98" s="49" t="s">
        <v>13</v>
      </c>
      <c r="R98" s="49" t="s">
        <v>14</v>
      </c>
      <c r="S98" s="49" t="s">
        <v>15</v>
      </c>
      <c r="T98" s="49" t="s">
        <v>16</v>
      </c>
      <c r="U98" s="49" t="s">
        <v>17</v>
      </c>
      <c r="V98" s="49" t="s">
        <v>18</v>
      </c>
      <c r="W98" s="49" t="s">
        <v>19</v>
      </c>
      <c r="AU98" s="46" t="str">
        <f t="shared" si="28"/>
        <v>PACKET EXPRESS - 33170DIAMANTE 41.501 a 2.000</v>
      </c>
      <c r="AV98" s="50" t="s">
        <v>45</v>
      </c>
      <c r="AW98" s="50" t="s">
        <v>38</v>
      </c>
      <c r="AX98" s="51">
        <v>45.37</v>
      </c>
      <c r="AZ98" s="46" t="str">
        <f t="shared" si="29"/>
        <v>PACKET STANDARD  - 33162 Peso (g)</v>
      </c>
      <c r="BA98" s="43"/>
      <c r="BB98" s="43" t="s">
        <v>12</v>
      </c>
      <c r="BC98" s="49" t="s">
        <v>20</v>
      </c>
      <c r="BE98" s="46" t="str">
        <f t="shared" si="30"/>
        <v>PACKET NOVAS FAIXAS - 33227DIAMANTE 41.501 a 2.000</v>
      </c>
      <c r="BF98" s="50" t="s">
        <v>45</v>
      </c>
      <c r="BG98" s="50" t="s">
        <v>38</v>
      </c>
      <c r="BH98" s="51">
        <v>33.549999999999997</v>
      </c>
      <c r="BJ98" s="46"/>
      <c r="BK98" s="43"/>
      <c r="BL98" s="43"/>
      <c r="BM98" s="49"/>
      <c r="BN98" s="49"/>
      <c r="BO98" s="49"/>
      <c r="BP98" s="49"/>
      <c r="BQ98" s="49"/>
      <c r="BR98" s="49"/>
      <c r="BS98" s="49"/>
    </row>
    <row r="99" spans="3:71" x14ac:dyDescent="0.25">
      <c r="C99" s="46" t="str">
        <f t="shared" si="25"/>
        <v>EXPORTA FÁCIL EXPRESSO - 45110INFINITE 10 a 500</v>
      </c>
      <c r="D99" s="50" t="s">
        <v>47</v>
      </c>
      <c r="E99" s="50" t="s">
        <v>22</v>
      </c>
      <c r="F99" s="51">
        <v>179.2</v>
      </c>
      <c r="G99" s="51">
        <v>185.8</v>
      </c>
      <c r="H99" s="51">
        <v>215.7</v>
      </c>
      <c r="I99" s="51">
        <v>249.25</v>
      </c>
      <c r="J99" s="51">
        <v>321.64999999999998</v>
      </c>
      <c r="K99" s="51">
        <v>353.9</v>
      </c>
      <c r="L99" s="51">
        <v>428.15</v>
      </c>
      <c r="N99" s="46" t="str">
        <f>'[1]EXP FÁCIL STANDARD'!$A$1&amp;O99&amp;P99</f>
        <v>EXPORTA FÁCIL STANDARD - 45128INFINITE 10 a 500</v>
      </c>
      <c r="O99" s="50" t="s">
        <v>47</v>
      </c>
      <c r="P99" s="50" t="s">
        <v>22</v>
      </c>
      <c r="Q99" s="51">
        <v>143.4</v>
      </c>
      <c r="R99" s="51">
        <v>170.85</v>
      </c>
      <c r="S99" s="51">
        <v>189.85</v>
      </c>
      <c r="T99" s="51">
        <v>199.4</v>
      </c>
      <c r="U99" s="51">
        <v>257.3</v>
      </c>
      <c r="V99" s="51">
        <v>283.14999999999998</v>
      </c>
      <c r="W99" s="51">
        <v>342.55</v>
      </c>
      <c r="AU99" s="46" t="str">
        <f t="shared" si="28"/>
        <v>PACKET EXPRESS - 33170DIAMANTE 42.001 a 2.500</v>
      </c>
      <c r="AV99" s="50" t="s">
        <v>45</v>
      </c>
      <c r="AW99" s="50" t="s">
        <v>42</v>
      </c>
      <c r="AX99" s="51">
        <v>49</v>
      </c>
      <c r="AZ99" s="46" t="str">
        <f t="shared" si="29"/>
        <v>PACKET STANDARD  - 33162INFINITE 10 a 500</v>
      </c>
      <c r="BA99" s="50" t="s">
        <v>47</v>
      </c>
      <c r="BB99" s="50" t="s">
        <v>22</v>
      </c>
      <c r="BC99" s="51">
        <v>25.32</v>
      </c>
      <c r="BE99" s="46" t="str">
        <f t="shared" si="30"/>
        <v>PACKET NOVAS FAIXAS - 33227DIAMANTE 42.001 a 2.500</v>
      </c>
      <c r="BF99" s="50" t="s">
        <v>45</v>
      </c>
      <c r="BG99" s="50" t="s">
        <v>42</v>
      </c>
      <c r="BH99" s="51">
        <v>36.549999999999997</v>
      </c>
      <c r="BJ99" s="46"/>
      <c r="BK99" s="50"/>
      <c r="BL99" s="50"/>
      <c r="BM99" s="51"/>
      <c r="BN99" s="51"/>
      <c r="BO99" s="51"/>
      <c r="BP99" s="51"/>
      <c r="BQ99" s="51"/>
      <c r="BR99" s="51"/>
      <c r="BS99" s="51"/>
    </row>
    <row r="100" spans="3:71" x14ac:dyDescent="0.25">
      <c r="C100" s="46" t="str">
        <f t="shared" si="25"/>
        <v>EXPORTA FÁCIL EXPRESSO - 45110INFINITE 1501 a 1000</v>
      </c>
      <c r="D100" s="50" t="s">
        <v>47</v>
      </c>
      <c r="E100" s="50" t="s">
        <v>28</v>
      </c>
      <c r="F100" s="51">
        <v>190.15</v>
      </c>
      <c r="G100" s="51">
        <v>197.1</v>
      </c>
      <c r="H100" s="51">
        <v>228.85</v>
      </c>
      <c r="I100" s="51">
        <v>264.45</v>
      </c>
      <c r="J100" s="51">
        <v>341.2</v>
      </c>
      <c r="K100" s="51">
        <v>375.4</v>
      </c>
      <c r="L100" s="51">
        <v>454.3</v>
      </c>
      <c r="N100" s="46" t="str">
        <f>'[1]EXP FÁCIL STANDARD'!$A$1&amp;O100&amp;P100</f>
        <v>EXPORTA FÁCIL STANDARD - 45128INFINITE 1501 a 1000</v>
      </c>
      <c r="O100" s="50" t="s">
        <v>47</v>
      </c>
      <c r="P100" s="50" t="s">
        <v>28</v>
      </c>
      <c r="Q100" s="51">
        <v>152.15</v>
      </c>
      <c r="R100" s="51">
        <v>181.35</v>
      </c>
      <c r="S100" s="51">
        <v>201.35</v>
      </c>
      <c r="T100" s="51">
        <v>211.55</v>
      </c>
      <c r="U100" s="51">
        <v>273</v>
      </c>
      <c r="V100" s="51">
        <v>300.35000000000002</v>
      </c>
      <c r="W100" s="51">
        <v>363.5</v>
      </c>
      <c r="AU100" s="46" t="str">
        <f t="shared" si="28"/>
        <v>PACKET EXPRESS - 33170DIAMANTE 42.501 a 3.000</v>
      </c>
      <c r="AV100" s="50" t="s">
        <v>45</v>
      </c>
      <c r="AW100" s="50" t="s">
        <v>44</v>
      </c>
      <c r="AX100" s="51">
        <v>52.64</v>
      </c>
      <c r="AZ100" s="46" t="str">
        <f t="shared" si="29"/>
        <v>PACKET STANDARD  - 33162INFINITE 1501 a 1000</v>
      </c>
      <c r="BA100" s="50" t="s">
        <v>47</v>
      </c>
      <c r="BB100" s="50" t="s">
        <v>28</v>
      </c>
      <c r="BC100" s="51">
        <v>28.42</v>
      </c>
      <c r="BE100" s="46" t="str">
        <f t="shared" si="30"/>
        <v>PACKET NOVAS FAIXAS - 33227DIAMANTE 42.501 a 3.000</v>
      </c>
      <c r="BF100" s="50" t="s">
        <v>45</v>
      </c>
      <c r="BG100" s="50" t="s">
        <v>44</v>
      </c>
      <c r="BH100" s="51">
        <v>39.549999999999997</v>
      </c>
      <c r="BJ100" s="46"/>
      <c r="BK100" s="50"/>
      <c r="BL100" s="50"/>
      <c r="BM100" s="51"/>
      <c r="BN100" s="51"/>
      <c r="BO100" s="51"/>
      <c r="BP100" s="51"/>
      <c r="BQ100" s="51"/>
      <c r="BR100" s="51"/>
      <c r="BS100" s="51"/>
    </row>
    <row r="101" spans="3:71" x14ac:dyDescent="0.25">
      <c r="C101" s="46" t="str">
        <f t="shared" si="25"/>
        <v>EXPORTA FÁCIL EXPRESSO - 45110INFINITE 11001 a 1.500</v>
      </c>
      <c r="D101" s="50" t="s">
        <v>47</v>
      </c>
      <c r="E101" s="50" t="s">
        <v>34</v>
      </c>
      <c r="F101" s="51">
        <v>201.1</v>
      </c>
      <c r="G101" s="51">
        <v>208.4</v>
      </c>
      <c r="H101" s="51">
        <v>242.05</v>
      </c>
      <c r="I101" s="51">
        <v>279.55</v>
      </c>
      <c r="J101" s="51">
        <v>360.75</v>
      </c>
      <c r="K101" s="51">
        <v>396.95</v>
      </c>
      <c r="L101" s="51">
        <v>480.3</v>
      </c>
      <c r="N101" s="46" t="str">
        <f>'[1]EXP FÁCIL STANDARD'!$A$1&amp;O101&amp;P101</f>
        <v>EXPORTA FÁCIL STANDARD - 45128INFINITE 11001 a 1.500</v>
      </c>
      <c r="O101" s="50" t="s">
        <v>47</v>
      </c>
      <c r="P101" s="50" t="s">
        <v>34</v>
      </c>
      <c r="Q101" s="51">
        <v>160.9</v>
      </c>
      <c r="R101" s="51">
        <v>191.75</v>
      </c>
      <c r="S101" s="51">
        <v>212.95</v>
      </c>
      <c r="T101" s="51">
        <v>223.65</v>
      </c>
      <c r="U101" s="51">
        <v>288.7</v>
      </c>
      <c r="V101" s="51">
        <v>317.64999999999998</v>
      </c>
      <c r="W101" s="51">
        <v>384.25</v>
      </c>
      <c r="AU101" s="46" t="str">
        <f t="shared" si="28"/>
        <v>PACKET EXPRESS - 33170DIAMANTE 43.001 a 3.500</v>
      </c>
      <c r="AV101" s="50" t="s">
        <v>45</v>
      </c>
      <c r="AW101" s="50" t="s">
        <v>46</v>
      </c>
      <c r="AX101" s="51">
        <v>56.27</v>
      </c>
      <c r="AZ101" s="46" t="str">
        <f t="shared" si="29"/>
        <v>PACKET STANDARD  - 33162INFINITE 11001 a 1.500</v>
      </c>
      <c r="BA101" s="50" t="s">
        <v>47</v>
      </c>
      <c r="BB101" s="50" t="s">
        <v>34</v>
      </c>
      <c r="BC101" s="51">
        <v>31.52</v>
      </c>
      <c r="BE101" s="46" t="str">
        <f t="shared" si="30"/>
        <v>PACKET NOVAS FAIXAS - 33227DIAMANTE 43.001 a 3.500</v>
      </c>
      <c r="BF101" s="50" t="s">
        <v>45</v>
      </c>
      <c r="BG101" s="50" t="s">
        <v>46</v>
      </c>
      <c r="BH101" s="51">
        <v>42.55</v>
      </c>
      <c r="BJ101" s="46"/>
      <c r="BK101" s="50"/>
      <c r="BL101" s="50"/>
      <c r="BM101" s="51"/>
      <c r="BN101" s="51"/>
      <c r="BO101" s="51"/>
      <c r="BP101" s="51"/>
      <c r="BQ101" s="51"/>
      <c r="BR101" s="51"/>
      <c r="BS101" s="51"/>
    </row>
    <row r="102" spans="3:71" x14ac:dyDescent="0.25">
      <c r="C102" s="46" t="str">
        <f t="shared" si="25"/>
        <v>EXPORTA FÁCIL EXPRESSO - 45110INFINITE 11.501 a 2.000</v>
      </c>
      <c r="D102" s="50" t="s">
        <v>47</v>
      </c>
      <c r="E102" s="50" t="s">
        <v>38</v>
      </c>
      <c r="F102" s="51">
        <v>212.1</v>
      </c>
      <c r="G102" s="51">
        <v>219.8</v>
      </c>
      <c r="H102" s="51">
        <v>255.25</v>
      </c>
      <c r="I102" s="51">
        <v>294.95</v>
      </c>
      <c r="J102" s="51">
        <v>380.7</v>
      </c>
      <c r="K102" s="51">
        <v>418.75</v>
      </c>
      <c r="L102" s="51">
        <v>506.65</v>
      </c>
      <c r="N102" s="46" t="str">
        <f>'[1]EXP FÁCIL STANDARD'!$A$1&amp;O102&amp;P102</f>
        <v>EXPORTA FÁCIL STANDARD - 45128INFINITE 11.501 a 2.000</v>
      </c>
      <c r="O102" s="50" t="s">
        <v>47</v>
      </c>
      <c r="P102" s="50" t="s">
        <v>38</v>
      </c>
      <c r="Q102" s="51">
        <v>169.7</v>
      </c>
      <c r="R102" s="51">
        <v>202.2</v>
      </c>
      <c r="S102" s="51">
        <v>224.7</v>
      </c>
      <c r="T102" s="51">
        <v>235.95</v>
      </c>
      <c r="U102" s="51">
        <v>304.55</v>
      </c>
      <c r="V102" s="51">
        <v>335.05</v>
      </c>
      <c r="W102" s="51">
        <v>405.4</v>
      </c>
      <c r="AU102" s="46" t="str">
        <f t="shared" si="28"/>
        <v>PACKET EXPRESS - 33170DIAMANTE 43.501 a 4.000</v>
      </c>
      <c r="AV102" s="50" t="s">
        <v>45</v>
      </c>
      <c r="AW102" s="50" t="s">
        <v>48</v>
      </c>
      <c r="AX102" s="51">
        <v>59.9</v>
      </c>
      <c r="AZ102" s="46" t="str">
        <f t="shared" si="29"/>
        <v>PACKET STANDARD  - 33162INFINITE 11.501 a 2.000</v>
      </c>
      <c r="BA102" s="50" t="s">
        <v>47</v>
      </c>
      <c r="BB102" s="50" t="s">
        <v>38</v>
      </c>
      <c r="BC102" s="51">
        <v>34.619999999999997</v>
      </c>
      <c r="BE102" s="46" t="str">
        <f t="shared" si="30"/>
        <v>PACKET NOVAS FAIXAS - 33227DIAMANTE 43.501 a 4.000</v>
      </c>
      <c r="BF102" s="50" t="s">
        <v>45</v>
      </c>
      <c r="BG102" s="50" t="s">
        <v>48</v>
      </c>
      <c r="BH102" s="51">
        <v>45.55</v>
      </c>
      <c r="BJ102" s="46"/>
      <c r="BK102" s="50"/>
      <c r="BL102" s="50"/>
      <c r="BM102" s="51"/>
      <c r="BN102" s="51"/>
      <c r="BO102" s="51"/>
      <c r="BP102" s="51"/>
      <c r="BQ102" s="51"/>
      <c r="BR102" s="51"/>
      <c r="BS102" s="51"/>
    </row>
    <row r="103" spans="3:71" x14ac:dyDescent="0.25">
      <c r="C103" s="46" t="str">
        <f t="shared" si="25"/>
        <v>EXPORTA FÁCIL EXPRESSO - 45110INFINITE 12.001 a 2.500</v>
      </c>
      <c r="D103" s="50" t="s">
        <v>47</v>
      </c>
      <c r="E103" s="50" t="s">
        <v>42</v>
      </c>
      <c r="F103" s="51">
        <v>223.05</v>
      </c>
      <c r="G103" s="51">
        <v>231.1</v>
      </c>
      <c r="H103" s="51">
        <v>268.45</v>
      </c>
      <c r="I103" s="51">
        <v>310.2</v>
      </c>
      <c r="J103" s="51">
        <v>400.2</v>
      </c>
      <c r="K103" s="51">
        <v>440.3</v>
      </c>
      <c r="L103" s="51">
        <v>532.79999999999995</v>
      </c>
      <c r="N103" s="46" t="str">
        <f>'[1]EXP FÁCIL STANDARD'!$A$1&amp;O103&amp;P103</f>
        <v>EXPORTA FÁCIL STANDARD - 45128INFINITE 12.001 a 2.500</v>
      </c>
      <c r="O103" s="50" t="s">
        <v>47</v>
      </c>
      <c r="P103" s="50" t="s">
        <v>42</v>
      </c>
      <c r="Q103" s="51">
        <v>178.45</v>
      </c>
      <c r="R103" s="51">
        <v>212.65</v>
      </c>
      <c r="S103" s="51">
        <v>236.25</v>
      </c>
      <c r="T103" s="51">
        <v>248.1</v>
      </c>
      <c r="U103" s="51">
        <v>320.2</v>
      </c>
      <c r="V103" s="51">
        <v>352.35</v>
      </c>
      <c r="W103" s="51">
        <v>426.25</v>
      </c>
      <c r="AU103" s="46" t="str">
        <f t="shared" si="28"/>
        <v>PACKET EXPRESS - 33170DIAMANTE 44.001 a 4.500</v>
      </c>
      <c r="AV103" s="50" t="s">
        <v>45</v>
      </c>
      <c r="AW103" s="50" t="s">
        <v>50</v>
      </c>
      <c r="AX103" s="51">
        <v>63.53</v>
      </c>
      <c r="AZ103" s="46" t="str">
        <f t="shared" si="29"/>
        <v>PACKET STANDARD  - 33162INFINITE 12.001 a 2.500</v>
      </c>
      <c r="BA103" s="50" t="s">
        <v>47</v>
      </c>
      <c r="BB103" s="50" t="s">
        <v>42</v>
      </c>
      <c r="BC103" s="51">
        <v>37.71</v>
      </c>
      <c r="BE103" s="46" t="str">
        <f t="shared" si="30"/>
        <v>PACKET NOVAS FAIXAS - 33227DIAMANTE 44.001 a 4.500</v>
      </c>
      <c r="BF103" s="50" t="s">
        <v>45</v>
      </c>
      <c r="BG103" s="50" t="s">
        <v>50</v>
      </c>
      <c r="BH103" s="51">
        <v>48.56</v>
      </c>
      <c r="BJ103" s="46"/>
      <c r="BK103" s="50"/>
      <c r="BL103" s="50"/>
      <c r="BM103" s="51"/>
      <c r="BN103" s="51"/>
      <c r="BO103" s="51"/>
      <c r="BP103" s="51"/>
      <c r="BQ103" s="51"/>
      <c r="BR103" s="51"/>
      <c r="BS103" s="51"/>
    </row>
    <row r="104" spans="3:71" x14ac:dyDescent="0.25">
      <c r="C104" s="46" t="str">
        <f t="shared" si="25"/>
        <v>EXPORTA FÁCIL EXPRESSO - 45110INFINITE 12.501 a 3.000</v>
      </c>
      <c r="D104" s="50" t="s">
        <v>47</v>
      </c>
      <c r="E104" s="50" t="s">
        <v>44</v>
      </c>
      <c r="F104" s="51">
        <v>233.95</v>
      </c>
      <c r="G104" s="51">
        <v>242.5</v>
      </c>
      <c r="H104" s="51">
        <v>281.55</v>
      </c>
      <c r="I104" s="51">
        <v>325.25</v>
      </c>
      <c r="J104" s="51">
        <v>419.8</v>
      </c>
      <c r="K104" s="51">
        <v>462</v>
      </c>
      <c r="L104" s="51">
        <v>558.95000000000005</v>
      </c>
      <c r="N104" s="46" t="str">
        <f>'[1]EXP FÁCIL STANDARD'!$A$1&amp;O104&amp;P104</f>
        <v>EXPORTA FÁCIL STANDARD - 45128INFINITE 12.501 a 3.000</v>
      </c>
      <c r="O104" s="50" t="s">
        <v>47</v>
      </c>
      <c r="P104" s="50" t="s">
        <v>44</v>
      </c>
      <c r="Q104" s="51">
        <v>187.2</v>
      </c>
      <c r="R104" s="51">
        <v>223.15</v>
      </c>
      <c r="S104" s="51">
        <v>247.85</v>
      </c>
      <c r="T104" s="51">
        <v>260.3</v>
      </c>
      <c r="U104" s="51">
        <v>335.9</v>
      </c>
      <c r="V104" s="51">
        <v>369.55</v>
      </c>
      <c r="W104" s="51">
        <v>447.15</v>
      </c>
      <c r="AU104" s="46" t="str">
        <f t="shared" si="28"/>
        <v>PACKET EXPRESS - 33170DIAMANTE 44.501 a 5.000</v>
      </c>
      <c r="AV104" s="50" t="s">
        <v>45</v>
      </c>
      <c r="AW104" s="50" t="s">
        <v>52</v>
      </c>
      <c r="AX104" s="51">
        <v>67.16</v>
      </c>
      <c r="AZ104" s="46" t="str">
        <f t="shared" si="29"/>
        <v>PACKET STANDARD  - 33162INFINITE 12.501 a 3.000</v>
      </c>
      <c r="BA104" s="50" t="s">
        <v>47</v>
      </c>
      <c r="BB104" s="50" t="s">
        <v>44</v>
      </c>
      <c r="BC104" s="51">
        <v>40.82</v>
      </c>
      <c r="BE104" s="46" t="str">
        <f t="shared" si="30"/>
        <v>PACKET NOVAS FAIXAS - 33227DIAMANTE 44.501 a 5.000</v>
      </c>
      <c r="BF104" s="50" t="s">
        <v>45</v>
      </c>
      <c r="BG104" s="50" t="s">
        <v>52</v>
      </c>
      <c r="BH104" s="51">
        <v>51.56</v>
      </c>
      <c r="BJ104" s="46"/>
      <c r="BK104" s="50"/>
      <c r="BL104" s="50"/>
      <c r="BM104" s="51"/>
      <c r="BN104" s="51"/>
      <c r="BO104" s="51"/>
      <c r="BP104" s="51"/>
      <c r="BQ104" s="51"/>
      <c r="BR104" s="51"/>
      <c r="BS104" s="51"/>
    </row>
    <row r="105" spans="3:71" x14ac:dyDescent="0.25">
      <c r="C105" s="46" t="str">
        <f t="shared" si="25"/>
        <v>EXPORTA FÁCIL EXPRESSO - 45110INFINITE 13.001 a 3.500</v>
      </c>
      <c r="D105" s="50" t="s">
        <v>47</v>
      </c>
      <c r="E105" s="50" t="s">
        <v>46</v>
      </c>
      <c r="F105" s="51">
        <v>244.95</v>
      </c>
      <c r="G105" s="51">
        <v>253.9</v>
      </c>
      <c r="H105" s="51">
        <v>294.85000000000002</v>
      </c>
      <c r="I105" s="51">
        <v>340.65</v>
      </c>
      <c r="J105" s="51">
        <v>439.55</v>
      </c>
      <c r="K105" s="51">
        <v>483.75</v>
      </c>
      <c r="L105" s="51">
        <v>585.25</v>
      </c>
      <c r="N105" s="46" t="str">
        <f>'[1]EXP FÁCIL STANDARD'!$A$1&amp;O105&amp;P105</f>
        <v>EXPORTA FÁCIL STANDARD - 45128INFINITE 13.001 a 3.500</v>
      </c>
      <c r="O105" s="50" t="s">
        <v>47</v>
      </c>
      <c r="P105" s="50" t="s">
        <v>46</v>
      </c>
      <c r="Q105" s="51">
        <v>196.05</v>
      </c>
      <c r="R105" s="51">
        <v>233.55</v>
      </c>
      <c r="S105" s="51">
        <v>259.39999999999998</v>
      </c>
      <c r="T105" s="51">
        <v>272.55</v>
      </c>
      <c r="U105" s="51">
        <v>351.65</v>
      </c>
      <c r="V105" s="51">
        <v>387.05</v>
      </c>
      <c r="W105" s="51">
        <v>468.15</v>
      </c>
      <c r="AU105" s="46" t="str">
        <f t="shared" si="28"/>
        <v>PACKET EXPRESS - 33170DIAMANTE 41/2 Kg Adicional</v>
      </c>
      <c r="AV105" s="50" t="s">
        <v>45</v>
      </c>
      <c r="AW105" s="50" t="s">
        <v>54</v>
      </c>
      <c r="AX105" s="51">
        <v>3.63</v>
      </c>
      <c r="AZ105" s="46" t="str">
        <f t="shared" si="29"/>
        <v>PACKET STANDARD  - 33162INFINITE 13.001 a 3.500</v>
      </c>
      <c r="BA105" s="50" t="s">
        <v>47</v>
      </c>
      <c r="BB105" s="50" t="s">
        <v>46</v>
      </c>
      <c r="BC105" s="51">
        <v>43.91</v>
      </c>
      <c r="BE105" s="46" t="str">
        <f t="shared" si="30"/>
        <v>PACKET NOVAS FAIXAS - 33227DIAMANTE 41/2 Kg Adicional</v>
      </c>
      <c r="BF105" s="50" t="s">
        <v>45</v>
      </c>
      <c r="BG105" s="50" t="s">
        <v>54</v>
      </c>
      <c r="BH105" s="51">
        <v>3</v>
      </c>
      <c r="BJ105" s="46"/>
      <c r="BK105" s="50"/>
      <c r="BL105" s="50"/>
      <c r="BM105" s="51"/>
      <c r="BN105" s="51"/>
      <c r="BO105" s="51"/>
      <c r="BP105" s="51"/>
      <c r="BQ105" s="51"/>
      <c r="BR105" s="51"/>
      <c r="BS105" s="51"/>
    </row>
    <row r="106" spans="3:71" x14ac:dyDescent="0.25">
      <c r="C106" s="46" t="str">
        <f t="shared" si="25"/>
        <v>EXPORTA FÁCIL EXPRESSO - 45110INFINITE 13.501 a 4.000</v>
      </c>
      <c r="D106" s="50" t="s">
        <v>47</v>
      </c>
      <c r="E106" s="50" t="s">
        <v>48</v>
      </c>
      <c r="F106" s="51">
        <v>255.9</v>
      </c>
      <c r="G106" s="51">
        <v>265.2</v>
      </c>
      <c r="H106" s="51">
        <v>308</v>
      </c>
      <c r="I106" s="51">
        <v>355.85</v>
      </c>
      <c r="J106" s="51">
        <v>459.25</v>
      </c>
      <c r="K106" s="51">
        <v>505.3</v>
      </c>
      <c r="L106" s="51">
        <v>611.35</v>
      </c>
      <c r="N106" s="46" t="str">
        <f>'[1]EXP FÁCIL STANDARD'!$A$1&amp;O106&amp;P106</f>
        <v>EXPORTA FÁCIL STANDARD - 45128INFINITE 13.501 a 4.000</v>
      </c>
      <c r="O106" s="50" t="s">
        <v>47</v>
      </c>
      <c r="P106" s="50" t="s">
        <v>48</v>
      </c>
      <c r="Q106" s="51">
        <v>204.75</v>
      </c>
      <c r="R106" s="51">
        <v>244</v>
      </c>
      <c r="S106" s="51">
        <v>271</v>
      </c>
      <c r="T106" s="51">
        <v>284.7</v>
      </c>
      <c r="U106" s="51">
        <v>367.35</v>
      </c>
      <c r="V106" s="51">
        <v>404.2</v>
      </c>
      <c r="W106" s="51">
        <v>489.05</v>
      </c>
      <c r="AU106" s="46" t="str">
        <f t="shared" si="28"/>
        <v>PACKET EXPRESS - 33170 Peso (g)</v>
      </c>
      <c r="AV106" s="43"/>
      <c r="AW106" s="43" t="s">
        <v>12</v>
      </c>
      <c r="AX106" s="49" t="s">
        <v>20</v>
      </c>
      <c r="AZ106" s="46" t="str">
        <f t="shared" si="29"/>
        <v>PACKET STANDARD  - 33162INFINITE 13.501 a 4.000</v>
      </c>
      <c r="BA106" s="50" t="s">
        <v>47</v>
      </c>
      <c r="BB106" s="50" t="s">
        <v>48</v>
      </c>
      <c r="BC106" s="51">
        <v>47.02</v>
      </c>
      <c r="BE106" s="46" t="str">
        <f t="shared" si="30"/>
        <v>PACKET NOVAS FAIXAS - 33227 Peso (g)</v>
      </c>
      <c r="BF106" s="43"/>
      <c r="BG106" s="43" t="s">
        <v>12</v>
      </c>
      <c r="BH106" s="49" t="s">
        <v>20</v>
      </c>
      <c r="BJ106" s="46"/>
      <c r="BK106" s="50"/>
      <c r="BL106" s="50"/>
      <c r="BM106" s="51"/>
      <c r="BN106" s="51"/>
      <c r="BO106" s="51"/>
      <c r="BP106" s="51"/>
      <c r="BQ106" s="51"/>
      <c r="BR106" s="51"/>
      <c r="BS106" s="51"/>
    </row>
    <row r="107" spans="3:71" x14ac:dyDescent="0.25">
      <c r="C107" s="46" t="str">
        <f t="shared" si="25"/>
        <v>EXPORTA FÁCIL EXPRESSO - 45110INFINITE 14.001 a 4.500</v>
      </c>
      <c r="D107" s="50" t="s">
        <v>47</v>
      </c>
      <c r="E107" s="50" t="s">
        <v>50</v>
      </c>
      <c r="F107" s="51">
        <v>276.8</v>
      </c>
      <c r="G107" s="51">
        <v>289.89999999999998</v>
      </c>
      <c r="H107" s="51">
        <v>334.55</v>
      </c>
      <c r="I107" s="51">
        <v>384.35</v>
      </c>
      <c r="J107" s="51">
        <v>496.3</v>
      </c>
      <c r="K107" s="51">
        <v>546.20000000000005</v>
      </c>
      <c r="L107" s="51">
        <v>660.75</v>
      </c>
      <c r="N107" s="46" t="str">
        <f>'[1]EXP FÁCIL STANDARD'!$A$1&amp;O107&amp;P107</f>
        <v>EXPORTA FÁCIL STANDARD - 45128INFINITE 14.001 a 4.500</v>
      </c>
      <c r="O107" s="50" t="s">
        <v>47</v>
      </c>
      <c r="P107" s="50" t="s">
        <v>50</v>
      </c>
      <c r="Q107" s="51">
        <v>220</v>
      </c>
      <c r="R107" s="51">
        <v>262.10000000000002</v>
      </c>
      <c r="S107" s="51">
        <v>290.95</v>
      </c>
      <c r="T107" s="51">
        <v>306.55</v>
      </c>
      <c r="U107" s="51">
        <v>393.95</v>
      </c>
      <c r="V107" s="51">
        <v>433.65</v>
      </c>
      <c r="W107" s="51">
        <v>525.15</v>
      </c>
      <c r="AU107" s="46" t="str">
        <f t="shared" si="28"/>
        <v>PACKET EXPRESS - 33170INFINITE 10 a 300</v>
      </c>
      <c r="AV107" s="50" t="s">
        <v>47</v>
      </c>
      <c r="AW107" s="50" t="s">
        <v>24</v>
      </c>
      <c r="AX107" s="51">
        <v>32.229999999999997</v>
      </c>
      <c r="AZ107" s="46" t="str">
        <f t="shared" si="29"/>
        <v>PACKET STANDARD  - 33162INFINITE 14.001 a 4.500</v>
      </c>
      <c r="BA107" s="50" t="s">
        <v>47</v>
      </c>
      <c r="BB107" s="50" t="s">
        <v>50</v>
      </c>
      <c r="BC107" s="51">
        <v>50.11</v>
      </c>
      <c r="BE107" s="46" t="str">
        <f t="shared" si="30"/>
        <v>PACKET NOVAS FAIXAS - 33227INFINITE 10 a 200</v>
      </c>
      <c r="BF107" s="50" t="s">
        <v>47</v>
      </c>
      <c r="BG107" s="50" t="s">
        <v>25</v>
      </c>
      <c r="BH107" s="51">
        <v>16.149999999999999</v>
      </c>
      <c r="BJ107" s="46"/>
      <c r="BK107" s="50"/>
      <c r="BL107" s="50"/>
      <c r="BM107" s="51"/>
      <c r="BN107" s="51"/>
      <c r="BO107" s="51"/>
      <c r="BP107" s="51"/>
      <c r="BQ107" s="51"/>
      <c r="BR107" s="51"/>
      <c r="BS107" s="51"/>
    </row>
    <row r="108" spans="3:71" x14ac:dyDescent="0.25">
      <c r="C108" s="46" t="str">
        <f t="shared" si="25"/>
        <v>EXPORTA FÁCIL EXPRESSO - 45110INFINITE 14.501 a 5.000</v>
      </c>
      <c r="D108" s="50" t="s">
        <v>47</v>
      </c>
      <c r="E108" s="50" t="s">
        <v>52</v>
      </c>
      <c r="F108" s="51">
        <v>297.7</v>
      </c>
      <c r="G108" s="51">
        <v>314.60000000000002</v>
      </c>
      <c r="H108" s="51">
        <v>361.2</v>
      </c>
      <c r="I108" s="51">
        <v>412.85</v>
      </c>
      <c r="J108" s="51">
        <v>533.29999999999995</v>
      </c>
      <c r="K108" s="51">
        <v>587.04999999999995</v>
      </c>
      <c r="L108" s="51">
        <v>710.2</v>
      </c>
      <c r="N108" s="46" t="str">
        <f>'[1]EXP FÁCIL STANDARD'!$A$1&amp;O108&amp;P108</f>
        <v>EXPORTA FÁCIL STANDARD - 45128INFINITE 14.501 a 5.000</v>
      </c>
      <c r="O108" s="50" t="s">
        <v>47</v>
      </c>
      <c r="P108" s="50" t="s">
        <v>52</v>
      </c>
      <c r="Q108" s="51">
        <v>235.15</v>
      </c>
      <c r="R108" s="51">
        <v>280.14999999999998</v>
      </c>
      <c r="S108" s="51">
        <v>310.95</v>
      </c>
      <c r="T108" s="51">
        <v>328.4</v>
      </c>
      <c r="U108" s="51">
        <v>420.55</v>
      </c>
      <c r="V108" s="51">
        <v>463.15</v>
      </c>
      <c r="W108" s="51">
        <v>561.29999999999995</v>
      </c>
      <c r="AU108" s="46" t="str">
        <f t="shared" si="28"/>
        <v>PACKET EXPRESS - 33170INFINITE 1301 a 500</v>
      </c>
      <c r="AV108" s="50" t="s">
        <v>47</v>
      </c>
      <c r="AW108" s="50" t="s">
        <v>30</v>
      </c>
      <c r="AX108" s="51">
        <v>33.65</v>
      </c>
      <c r="AZ108" s="46" t="str">
        <f t="shared" si="29"/>
        <v>PACKET STANDARD  - 33162INFINITE 14.501 a 5.000</v>
      </c>
      <c r="BA108" s="50" t="s">
        <v>47</v>
      </c>
      <c r="BB108" s="50" t="s">
        <v>52</v>
      </c>
      <c r="BC108" s="51">
        <v>53.22</v>
      </c>
      <c r="BE108" s="46" t="str">
        <f t="shared" si="30"/>
        <v>PACKET NOVAS FAIXAS - 33227INFINITE 1201 a 500</v>
      </c>
      <c r="BF108" s="50" t="s">
        <v>47</v>
      </c>
      <c r="BG108" s="50" t="s">
        <v>31</v>
      </c>
      <c r="BH108" s="51">
        <v>23.94</v>
      </c>
      <c r="BJ108" s="46"/>
      <c r="BK108" s="50"/>
      <c r="BL108" s="50"/>
      <c r="BM108" s="51"/>
      <c r="BN108" s="51"/>
      <c r="BO108" s="51"/>
      <c r="BP108" s="51"/>
      <c r="BQ108" s="51"/>
      <c r="BR108" s="51"/>
      <c r="BS108" s="51"/>
    </row>
    <row r="109" spans="3:71" x14ac:dyDescent="0.25">
      <c r="C109" s="46" t="str">
        <f t="shared" si="25"/>
        <v>EXPORTA FÁCIL EXPRESSO - 45110INFINITE 11/2 Kg Adicional</v>
      </c>
      <c r="D109" s="50" t="s">
        <v>47</v>
      </c>
      <c r="E109" s="50" t="s">
        <v>54</v>
      </c>
      <c r="F109" s="51">
        <v>20.9</v>
      </c>
      <c r="G109" s="51">
        <v>24.7</v>
      </c>
      <c r="H109" s="51">
        <v>26.65</v>
      </c>
      <c r="I109" s="51">
        <v>28.55</v>
      </c>
      <c r="J109" s="51">
        <v>37.1</v>
      </c>
      <c r="K109" s="51">
        <v>40.9</v>
      </c>
      <c r="L109" s="51">
        <v>49.4</v>
      </c>
      <c r="N109" s="46" t="str">
        <f>'[1]EXP FÁCIL STANDARD'!$A$1&amp;O109&amp;P109</f>
        <v>EXPORTA FÁCIL STANDARD - 45128INFINITE 11/2 Kg Adicional</v>
      </c>
      <c r="O109" s="50" t="s">
        <v>47</v>
      </c>
      <c r="P109" s="50" t="s">
        <v>54</v>
      </c>
      <c r="Q109" s="51">
        <v>15.25</v>
      </c>
      <c r="R109" s="51">
        <v>18.100000000000001</v>
      </c>
      <c r="S109" s="51">
        <v>19.95</v>
      </c>
      <c r="T109" s="51">
        <v>21.9</v>
      </c>
      <c r="U109" s="51">
        <v>26.65</v>
      </c>
      <c r="V109" s="51">
        <v>29.45</v>
      </c>
      <c r="W109" s="51">
        <v>36.15</v>
      </c>
      <c r="AU109" s="46" t="str">
        <f t="shared" si="28"/>
        <v>PACKET EXPRESS - 33170INFINITE 1501 a 1000</v>
      </c>
      <c r="AV109" s="50" t="s">
        <v>47</v>
      </c>
      <c r="AW109" s="50" t="s">
        <v>28</v>
      </c>
      <c r="AX109" s="51">
        <v>37.18</v>
      </c>
      <c r="AZ109" s="46" t="str">
        <f t="shared" si="29"/>
        <v>PACKET STANDARD  - 33162INFINITE 11/2 Kg Adicional</v>
      </c>
      <c r="BA109" s="50" t="s">
        <v>47</v>
      </c>
      <c r="BB109" s="50" t="s">
        <v>54</v>
      </c>
      <c r="BC109" s="51">
        <v>3.1</v>
      </c>
      <c r="BE109" s="46" t="str">
        <f t="shared" si="30"/>
        <v>PACKET NOVAS FAIXAS - 33227INFINITE 1501 a 1000</v>
      </c>
      <c r="BF109" s="50" t="s">
        <v>47</v>
      </c>
      <c r="BG109" s="50" t="s">
        <v>28</v>
      </c>
      <c r="BH109" s="51">
        <v>26.86</v>
      </c>
      <c r="BJ109" s="46"/>
      <c r="BK109" s="50"/>
      <c r="BL109" s="50"/>
      <c r="BM109" s="51"/>
      <c r="BN109" s="51"/>
      <c r="BO109" s="51"/>
      <c r="BP109" s="51"/>
      <c r="BQ109" s="51"/>
      <c r="BR109" s="51"/>
      <c r="BS109" s="51"/>
    </row>
    <row r="110" spans="3:71" x14ac:dyDescent="0.25">
      <c r="C110" s="46" t="str">
        <f t="shared" si="25"/>
        <v>EXPORTA FÁCIL EXPRESSO - 45110 Peso (g)</v>
      </c>
      <c r="D110" s="43"/>
      <c r="E110" s="43" t="s">
        <v>12</v>
      </c>
      <c r="F110" s="49" t="s">
        <v>13</v>
      </c>
      <c r="G110" s="49" t="s">
        <v>14</v>
      </c>
      <c r="H110" s="49" t="s">
        <v>15</v>
      </c>
      <c r="I110" s="49" t="s">
        <v>16</v>
      </c>
      <c r="J110" s="49" t="s">
        <v>17</v>
      </c>
      <c r="K110" s="49" t="s">
        <v>18</v>
      </c>
      <c r="L110" s="49" t="s">
        <v>19</v>
      </c>
      <c r="N110" s="46" t="str">
        <f>'[1]EXP FÁCIL STANDARD'!$A$1&amp;O110&amp;P110</f>
        <v>EXPORTA FÁCIL STANDARD - 45128 Peso (g)</v>
      </c>
      <c r="O110" s="43"/>
      <c r="P110" s="43" t="s">
        <v>12</v>
      </c>
      <c r="Q110" s="49" t="s">
        <v>13</v>
      </c>
      <c r="R110" s="49" t="s">
        <v>14</v>
      </c>
      <c r="S110" s="49" t="s">
        <v>15</v>
      </c>
      <c r="T110" s="49" t="s">
        <v>16</v>
      </c>
      <c r="U110" s="49" t="s">
        <v>17</v>
      </c>
      <c r="V110" s="49" t="s">
        <v>18</v>
      </c>
      <c r="W110" s="49" t="s">
        <v>19</v>
      </c>
      <c r="AU110" s="46" t="str">
        <f t="shared" si="28"/>
        <v>PACKET EXPRESS - 33170INFINITE 11001 a 1.500</v>
      </c>
      <c r="AV110" s="50" t="s">
        <v>47</v>
      </c>
      <c r="AW110" s="50" t="s">
        <v>34</v>
      </c>
      <c r="AX110" s="51">
        <v>40.729999999999997</v>
      </c>
      <c r="AZ110" s="46" t="str">
        <f t="shared" si="29"/>
        <v>PACKET STANDARD  - 33162 Peso (g)</v>
      </c>
      <c r="BA110" s="43"/>
      <c r="BB110" s="43" t="s">
        <v>12</v>
      </c>
      <c r="BC110" s="49" t="s">
        <v>20</v>
      </c>
      <c r="BE110" s="46" t="str">
        <f t="shared" si="30"/>
        <v>PACKET NOVAS FAIXAS - 33227INFINITE 11001 a 1.500</v>
      </c>
      <c r="BF110" s="50" t="s">
        <v>47</v>
      </c>
      <c r="BG110" s="50" t="s">
        <v>34</v>
      </c>
      <c r="BH110" s="51">
        <v>29.8</v>
      </c>
      <c r="BJ110" s="46"/>
      <c r="BK110" s="43"/>
      <c r="BL110" s="43"/>
      <c r="BM110" s="49"/>
      <c r="BN110" s="49"/>
      <c r="BO110" s="49"/>
      <c r="BP110" s="49"/>
      <c r="BQ110" s="49"/>
      <c r="BR110" s="49"/>
      <c r="BS110" s="49"/>
    </row>
    <row r="111" spans="3:71" x14ac:dyDescent="0.25">
      <c r="C111" s="46" t="str">
        <f t="shared" si="25"/>
        <v>EXPORTA FÁCIL EXPRESSO - 45110INFINITE 20 a 500</v>
      </c>
      <c r="D111" s="50" t="s">
        <v>49</v>
      </c>
      <c r="E111" s="50" t="s">
        <v>22</v>
      </c>
      <c r="F111" s="51">
        <v>179.2</v>
      </c>
      <c r="G111" s="51">
        <v>185.8</v>
      </c>
      <c r="H111" s="51">
        <v>215.7</v>
      </c>
      <c r="I111" s="51">
        <v>249.25</v>
      </c>
      <c r="J111" s="51">
        <v>321.64999999999998</v>
      </c>
      <c r="K111" s="51">
        <v>353.9</v>
      </c>
      <c r="L111" s="51">
        <v>428.15</v>
      </c>
      <c r="N111" s="46" t="str">
        <f>'[1]EXP FÁCIL STANDARD'!$A$1&amp;O111&amp;P111</f>
        <v>EXPORTA FÁCIL STANDARD - 45128INFINITE 20 a 500</v>
      </c>
      <c r="O111" s="50" t="s">
        <v>49</v>
      </c>
      <c r="P111" s="50" t="s">
        <v>22</v>
      </c>
      <c r="Q111" s="51">
        <v>143.4</v>
      </c>
      <c r="R111" s="51">
        <v>170.85</v>
      </c>
      <c r="S111" s="51">
        <v>189.85</v>
      </c>
      <c r="T111" s="51">
        <v>199.4</v>
      </c>
      <c r="U111" s="51">
        <v>257.3</v>
      </c>
      <c r="V111" s="51">
        <v>283.14999999999998</v>
      </c>
      <c r="W111" s="51">
        <v>342.55</v>
      </c>
      <c r="AU111" s="46" t="str">
        <f t="shared" si="28"/>
        <v>PACKET EXPRESS - 33170INFINITE 11.501 a 2.000</v>
      </c>
      <c r="AV111" s="50" t="s">
        <v>47</v>
      </c>
      <c r="AW111" s="50" t="s">
        <v>38</v>
      </c>
      <c r="AX111" s="51">
        <v>44.26</v>
      </c>
      <c r="AZ111" s="46" t="str">
        <f t="shared" si="29"/>
        <v>PACKET STANDARD  - 33162INFINITE 20 a 500</v>
      </c>
      <c r="BA111" s="50" t="s">
        <v>49</v>
      </c>
      <c r="BB111" s="50" t="s">
        <v>22</v>
      </c>
      <c r="BC111" s="51">
        <v>25</v>
      </c>
      <c r="BE111" s="46" t="str">
        <f t="shared" si="30"/>
        <v>PACKET NOVAS FAIXAS - 33227INFINITE 11.501 a 2.000</v>
      </c>
      <c r="BF111" s="50" t="s">
        <v>47</v>
      </c>
      <c r="BG111" s="50" t="s">
        <v>38</v>
      </c>
      <c r="BH111" s="51">
        <v>32.729999999999997</v>
      </c>
      <c r="BJ111" s="46"/>
      <c r="BK111" s="50"/>
      <c r="BL111" s="50"/>
      <c r="BM111" s="51"/>
      <c r="BN111" s="51"/>
      <c r="BO111" s="51"/>
      <c r="BP111" s="51"/>
      <c r="BQ111" s="51"/>
      <c r="BR111" s="51"/>
      <c r="BS111" s="51"/>
    </row>
    <row r="112" spans="3:71" x14ac:dyDescent="0.25">
      <c r="C112" s="46" t="str">
        <f t="shared" si="25"/>
        <v>EXPORTA FÁCIL EXPRESSO - 45110INFINITE 2501 a 1000</v>
      </c>
      <c r="D112" s="50" t="s">
        <v>49</v>
      </c>
      <c r="E112" s="50" t="s">
        <v>28</v>
      </c>
      <c r="F112" s="51">
        <v>190.15</v>
      </c>
      <c r="G112" s="51">
        <v>197.1</v>
      </c>
      <c r="H112" s="51">
        <v>228.85</v>
      </c>
      <c r="I112" s="51">
        <v>264.45</v>
      </c>
      <c r="J112" s="51">
        <v>341.2</v>
      </c>
      <c r="K112" s="51">
        <v>375.4</v>
      </c>
      <c r="L112" s="51">
        <v>454.3</v>
      </c>
      <c r="N112" s="46" t="str">
        <f>'[1]EXP FÁCIL STANDARD'!$A$1&amp;O112&amp;P112</f>
        <v>EXPORTA FÁCIL STANDARD - 45128INFINITE 2501 a 1000</v>
      </c>
      <c r="O112" s="50" t="s">
        <v>49</v>
      </c>
      <c r="P112" s="50" t="s">
        <v>28</v>
      </c>
      <c r="Q112" s="51">
        <v>152.15</v>
      </c>
      <c r="R112" s="51">
        <v>181.35</v>
      </c>
      <c r="S112" s="51">
        <v>201.35</v>
      </c>
      <c r="T112" s="51">
        <v>211.55</v>
      </c>
      <c r="U112" s="51">
        <v>273</v>
      </c>
      <c r="V112" s="51">
        <v>300.35000000000002</v>
      </c>
      <c r="W112" s="51">
        <v>363.5</v>
      </c>
      <c r="AU112" s="46" t="str">
        <f t="shared" si="28"/>
        <v>PACKET EXPRESS - 33170INFINITE 12.001 a 2.500</v>
      </c>
      <c r="AV112" s="50" t="s">
        <v>47</v>
      </c>
      <c r="AW112" s="50" t="s">
        <v>42</v>
      </c>
      <c r="AX112" s="51">
        <v>47.81</v>
      </c>
      <c r="AZ112" s="46" t="str">
        <f t="shared" si="29"/>
        <v>PACKET STANDARD  - 33162INFINITE 2501 a 1000</v>
      </c>
      <c r="BA112" s="50" t="s">
        <v>49</v>
      </c>
      <c r="BB112" s="50" t="s">
        <v>28</v>
      </c>
      <c r="BC112" s="51">
        <v>28.07</v>
      </c>
      <c r="BE112" s="46" t="str">
        <f t="shared" si="30"/>
        <v>PACKET NOVAS FAIXAS - 33227INFINITE 12.001 a 2.500</v>
      </c>
      <c r="BF112" s="50" t="s">
        <v>47</v>
      </c>
      <c r="BG112" s="50" t="s">
        <v>42</v>
      </c>
      <c r="BH112" s="51">
        <v>35.659999999999997</v>
      </c>
      <c r="BJ112" s="46"/>
      <c r="BK112" s="50"/>
      <c r="BL112" s="50"/>
      <c r="BM112" s="51"/>
      <c r="BN112" s="51"/>
      <c r="BO112" s="51"/>
      <c r="BP112" s="51"/>
      <c r="BQ112" s="51"/>
      <c r="BR112" s="51"/>
      <c r="BS112" s="51"/>
    </row>
    <row r="113" spans="3:71" x14ac:dyDescent="0.25">
      <c r="C113" s="46" t="str">
        <f t="shared" si="25"/>
        <v>EXPORTA FÁCIL EXPRESSO - 45110INFINITE 21001 a 1.500</v>
      </c>
      <c r="D113" s="50" t="s">
        <v>49</v>
      </c>
      <c r="E113" s="50" t="s">
        <v>34</v>
      </c>
      <c r="F113" s="51">
        <v>201.1</v>
      </c>
      <c r="G113" s="51">
        <v>208.4</v>
      </c>
      <c r="H113" s="51">
        <v>242.05</v>
      </c>
      <c r="I113" s="51">
        <v>279.55</v>
      </c>
      <c r="J113" s="51">
        <v>360.75</v>
      </c>
      <c r="K113" s="51">
        <v>396.95</v>
      </c>
      <c r="L113" s="51">
        <v>480.3</v>
      </c>
      <c r="N113" s="46" t="str">
        <f>'[1]EXP FÁCIL STANDARD'!$A$1&amp;O113&amp;P113</f>
        <v>EXPORTA FÁCIL STANDARD - 45128INFINITE 21001 a 1.500</v>
      </c>
      <c r="O113" s="50" t="s">
        <v>49</v>
      </c>
      <c r="P113" s="50" t="s">
        <v>34</v>
      </c>
      <c r="Q113" s="51">
        <v>160.9</v>
      </c>
      <c r="R113" s="51">
        <v>191.75</v>
      </c>
      <c r="S113" s="51">
        <v>212.95</v>
      </c>
      <c r="T113" s="51">
        <v>223.65</v>
      </c>
      <c r="U113" s="51">
        <v>288.7</v>
      </c>
      <c r="V113" s="51">
        <v>317.64999999999998</v>
      </c>
      <c r="W113" s="51">
        <v>384.25</v>
      </c>
      <c r="AU113" s="46" t="str">
        <f t="shared" si="28"/>
        <v>PACKET EXPRESS - 33170INFINITE 12.501 a 3.000</v>
      </c>
      <c r="AV113" s="50" t="s">
        <v>47</v>
      </c>
      <c r="AW113" s="50" t="s">
        <v>44</v>
      </c>
      <c r="AX113" s="51">
        <v>51.36</v>
      </c>
      <c r="AZ113" s="46" t="str">
        <f t="shared" si="29"/>
        <v>PACKET STANDARD  - 33162INFINITE 21001 a 1.500</v>
      </c>
      <c r="BA113" s="50" t="s">
        <v>49</v>
      </c>
      <c r="BB113" s="50" t="s">
        <v>34</v>
      </c>
      <c r="BC113" s="51">
        <v>31.13</v>
      </c>
      <c r="BE113" s="46" t="str">
        <f t="shared" si="30"/>
        <v>PACKET NOVAS FAIXAS - 33227INFINITE 12.501 a 3.000</v>
      </c>
      <c r="BF113" s="50" t="s">
        <v>47</v>
      </c>
      <c r="BG113" s="50" t="s">
        <v>44</v>
      </c>
      <c r="BH113" s="51">
        <v>38.58</v>
      </c>
      <c r="BJ113" s="46"/>
      <c r="BK113" s="50"/>
      <c r="BL113" s="50"/>
      <c r="BM113" s="51"/>
      <c r="BN113" s="51"/>
      <c r="BO113" s="51"/>
      <c r="BP113" s="51"/>
      <c r="BQ113" s="51"/>
      <c r="BR113" s="51"/>
      <c r="BS113" s="51"/>
    </row>
    <row r="114" spans="3:71" x14ac:dyDescent="0.25">
      <c r="C114" s="46" t="str">
        <f t="shared" si="25"/>
        <v>EXPORTA FÁCIL EXPRESSO - 45110INFINITE 21.501 a 2.000</v>
      </c>
      <c r="D114" s="50" t="s">
        <v>49</v>
      </c>
      <c r="E114" s="50" t="s">
        <v>38</v>
      </c>
      <c r="F114" s="51">
        <v>212.1</v>
      </c>
      <c r="G114" s="51">
        <v>219.8</v>
      </c>
      <c r="H114" s="51">
        <v>255.25</v>
      </c>
      <c r="I114" s="51">
        <v>294.95</v>
      </c>
      <c r="J114" s="51">
        <v>380.7</v>
      </c>
      <c r="K114" s="51">
        <v>418.75</v>
      </c>
      <c r="L114" s="51">
        <v>506.65</v>
      </c>
      <c r="N114" s="46" t="str">
        <f>'[1]EXP FÁCIL STANDARD'!$A$1&amp;O114&amp;P114</f>
        <v>EXPORTA FÁCIL STANDARD - 45128INFINITE 21.501 a 2.000</v>
      </c>
      <c r="O114" s="50" t="s">
        <v>49</v>
      </c>
      <c r="P114" s="50" t="s">
        <v>38</v>
      </c>
      <c r="Q114" s="51">
        <v>169.7</v>
      </c>
      <c r="R114" s="51">
        <v>202.2</v>
      </c>
      <c r="S114" s="51">
        <v>224.7</v>
      </c>
      <c r="T114" s="51">
        <v>235.95</v>
      </c>
      <c r="U114" s="51">
        <v>304.55</v>
      </c>
      <c r="V114" s="51">
        <v>335.05</v>
      </c>
      <c r="W114" s="51">
        <v>405.4</v>
      </c>
      <c r="AU114" s="46" t="str">
        <f t="shared" si="28"/>
        <v>PACKET EXPRESS - 33170INFINITE 13.001 a 3.500</v>
      </c>
      <c r="AV114" s="50" t="s">
        <v>47</v>
      </c>
      <c r="AW114" s="50" t="s">
        <v>46</v>
      </c>
      <c r="AX114" s="51">
        <v>54.9</v>
      </c>
      <c r="AZ114" s="46" t="str">
        <f t="shared" si="29"/>
        <v>PACKET STANDARD  - 33162INFINITE 21.501 a 2.000</v>
      </c>
      <c r="BA114" s="50" t="s">
        <v>49</v>
      </c>
      <c r="BB114" s="50" t="s">
        <v>38</v>
      </c>
      <c r="BC114" s="51">
        <v>34.18</v>
      </c>
      <c r="BE114" s="46" t="str">
        <f t="shared" si="30"/>
        <v>PACKET NOVAS FAIXAS - 33227INFINITE 13.001 a 3.500</v>
      </c>
      <c r="BF114" s="50" t="s">
        <v>47</v>
      </c>
      <c r="BG114" s="50" t="s">
        <v>46</v>
      </c>
      <c r="BH114" s="51">
        <v>41.51</v>
      </c>
      <c r="BJ114" s="46"/>
      <c r="BK114" s="50"/>
      <c r="BL114" s="50"/>
      <c r="BM114" s="51"/>
      <c r="BN114" s="51"/>
      <c r="BO114" s="51"/>
      <c r="BP114" s="51"/>
      <c r="BQ114" s="51"/>
      <c r="BR114" s="51"/>
      <c r="BS114" s="51"/>
    </row>
    <row r="115" spans="3:71" x14ac:dyDescent="0.25">
      <c r="C115" s="46" t="str">
        <f t="shared" si="25"/>
        <v>EXPORTA FÁCIL EXPRESSO - 45110INFINITE 22.001 a 2.500</v>
      </c>
      <c r="D115" s="50" t="s">
        <v>49</v>
      </c>
      <c r="E115" s="50" t="s">
        <v>42</v>
      </c>
      <c r="F115" s="51">
        <v>223.05</v>
      </c>
      <c r="G115" s="51">
        <v>231.1</v>
      </c>
      <c r="H115" s="51">
        <v>268.45</v>
      </c>
      <c r="I115" s="51">
        <v>310.2</v>
      </c>
      <c r="J115" s="51">
        <v>400.2</v>
      </c>
      <c r="K115" s="51">
        <v>440.3</v>
      </c>
      <c r="L115" s="51">
        <v>532.79999999999995</v>
      </c>
      <c r="N115" s="46" t="str">
        <f>'[1]EXP FÁCIL STANDARD'!$A$1&amp;O115&amp;P115</f>
        <v>EXPORTA FÁCIL STANDARD - 45128INFINITE 22.001 a 2.500</v>
      </c>
      <c r="O115" s="50" t="s">
        <v>49</v>
      </c>
      <c r="P115" s="50" t="s">
        <v>42</v>
      </c>
      <c r="Q115" s="51">
        <v>178.45</v>
      </c>
      <c r="R115" s="51">
        <v>212.65</v>
      </c>
      <c r="S115" s="51">
        <v>236.25</v>
      </c>
      <c r="T115" s="51">
        <v>248.1</v>
      </c>
      <c r="U115" s="51">
        <v>320.2</v>
      </c>
      <c r="V115" s="51">
        <v>352.35</v>
      </c>
      <c r="W115" s="51">
        <v>426.25</v>
      </c>
      <c r="AU115" s="46" t="str">
        <f t="shared" si="28"/>
        <v>PACKET EXPRESS - 33170INFINITE 13.501 a 4.000</v>
      </c>
      <c r="AV115" s="50" t="s">
        <v>47</v>
      </c>
      <c r="AW115" s="50" t="s">
        <v>48</v>
      </c>
      <c r="AX115" s="51">
        <v>58.44</v>
      </c>
      <c r="AZ115" s="46" t="str">
        <f t="shared" si="29"/>
        <v>PACKET STANDARD  - 33162INFINITE 22.001 a 2.500</v>
      </c>
      <c r="BA115" s="50" t="s">
        <v>49</v>
      </c>
      <c r="BB115" s="50" t="s">
        <v>42</v>
      </c>
      <c r="BC115" s="51">
        <v>37.24</v>
      </c>
      <c r="BE115" s="46" t="str">
        <f t="shared" si="30"/>
        <v>PACKET NOVAS FAIXAS - 33227INFINITE 13.501 a 4.000</v>
      </c>
      <c r="BF115" s="50" t="s">
        <v>47</v>
      </c>
      <c r="BG115" s="50" t="s">
        <v>48</v>
      </c>
      <c r="BH115" s="51">
        <v>44.44</v>
      </c>
      <c r="BJ115" s="46"/>
      <c r="BK115" s="50"/>
      <c r="BL115" s="50"/>
      <c r="BM115" s="51"/>
      <c r="BN115" s="51"/>
      <c r="BO115" s="51"/>
      <c r="BP115" s="51"/>
      <c r="BQ115" s="51"/>
      <c r="BR115" s="51"/>
      <c r="BS115" s="51"/>
    </row>
    <row r="116" spans="3:71" x14ac:dyDescent="0.25">
      <c r="C116" s="46" t="str">
        <f t="shared" si="25"/>
        <v>EXPORTA FÁCIL EXPRESSO - 45110INFINITE 22.501 a 3.000</v>
      </c>
      <c r="D116" s="50" t="s">
        <v>49</v>
      </c>
      <c r="E116" s="50" t="s">
        <v>44</v>
      </c>
      <c r="F116" s="51">
        <v>233.95</v>
      </c>
      <c r="G116" s="51">
        <v>242.5</v>
      </c>
      <c r="H116" s="51">
        <v>281.55</v>
      </c>
      <c r="I116" s="51">
        <v>325.25</v>
      </c>
      <c r="J116" s="51">
        <v>419.8</v>
      </c>
      <c r="K116" s="51">
        <v>462</v>
      </c>
      <c r="L116" s="51">
        <v>558.95000000000005</v>
      </c>
      <c r="N116" s="46" t="str">
        <f>'[1]EXP FÁCIL STANDARD'!$A$1&amp;O116&amp;P116</f>
        <v>EXPORTA FÁCIL STANDARD - 45128INFINITE 22.501 a 3.000</v>
      </c>
      <c r="O116" s="50" t="s">
        <v>49</v>
      </c>
      <c r="P116" s="50" t="s">
        <v>44</v>
      </c>
      <c r="Q116" s="51">
        <v>187.2</v>
      </c>
      <c r="R116" s="51">
        <v>223.15</v>
      </c>
      <c r="S116" s="51">
        <v>247.85</v>
      </c>
      <c r="T116" s="51">
        <v>260.3</v>
      </c>
      <c r="U116" s="51">
        <v>335.9</v>
      </c>
      <c r="V116" s="51">
        <v>369.55</v>
      </c>
      <c r="W116" s="51">
        <v>447.15</v>
      </c>
      <c r="AU116" s="46" t="str">
        <f t="shared" si="28"/>
        <v>PACKET EXPRESS - 33170INFINITE 14.001 a 4.500</v>
      </c>
      <c r="AV116" s="50" t="s">
        <v>47</v>
      </c>
      <c r="AW116" s="50" t="s">
        <v>50</v>
      </c>
      <c r="AX116" s="51">
        <v>61.98</v>
      </c>
      <c r="AZ116" s="46" t="str">
        <f t="shared" si="29"/>
        <v>PACKET STANDARD  - 33162INFINITE 22.501 a 3.000</v>
      </c>
      <c r="BA116" s="50" t="s">
        <v>49</v>
      </c>
      <c r="BB116" s="50" t="s">
        <v>44</v>
      </c>
      <c r="BC116" s="51">
        <v>40.31</v>
      </c>
      <c r="BE116" s="46" t="str">
        <f t="shared" si="30"/>
        <v>PACKET NOVAS FAIXAS - 33227INFINITE 14.001 a 4.500</v>
      </c>
      <c r="BF116" s="50" t="s">
        <v>47</v>
      </c>
      <c r="BG116" s="50" t="s">
        <v>50</v>
      </c>
      <c r="BH116" s="51">
        <v>47.38</v>
      </c>
      <c r="BJ116" s="46"/>
      <c r="BK116" s="50"/>
      <c r="BL116" s="50"/>
      <c r="BM116" s="51"/>
      <c r="BN116" s="51"/>
      <c r="BO116" s="51"/>
      <c r="BP116" s="51"/>
      <c r="BQ116" s="51"/>
      <c r="BR116" s="51"/>
      <c r="BS116" s="51"/>
    </row>
    <row r="117" spans="3:71" x14ac:dyDescent="0.25">
      <c r="C117" s="46" t="str">
        <f t="shared" si="25"/>
        <v>EXPORTA FÁCIL EXPRESSO - 45110INFINITE 23.001 a 3.500</v>
      </c>
      <c r="D117" s="50" t="s">
        <v>49</v>
      </c>
      <c r="E117" s="50" t="s">
        <v>46</v>
      </c>
      <c r="F117" s="51">
        <v>244.95</v>
      </c>
      <c r="G117" s="51">
        <v>253.9</v>
      </c>
      <c r="H117" s="51">
        <v>294.85000000000002</v>
      </c>
      <c r="I117" s="51">
        <v>340.65</v>
      </c>
      <c r="J117" s="51">
        <v>439.55</v>
      </c>
      <c r="K117" s="51">
        <v>483.75</v>
      </c>
      <c r="L117" s="51">
        <v>585.25</v>
      </c>
      <c r="N117" s="46" t="str">
        <f>'[1]EXP FÁCIL STANDARD'!$A$1&amp;O117&amp;P117</f>
        <v>EXPORTA FÁCIL STANDARD - 45128INFINITE 23.001 a 3.500</v>
      </c>
      <c r="O117" s="50" t="s">
        <v>49</v>
      </c>
      <c r="P117" s="50" t="s">
        <v>46</v>
      </c>
      <c r="Q117" s="51">
        <v>196.05</v>
      </c>
      <c r="R117" s="51">
        <v>233.55</v>
      </c>
      <c r="S117" s="51">
        <v>259.39999999999998</v>
      </c>
      <c r="T117" s="51">
        <v>272.55</v>
      </c>
      <c r="U117" s="51">
        <v>351.65</v>
      </c>
      <c r="V117" s="51">
        <v>387.05</v>
      </c>
      <c r="W117" s="51">
        <v>468.15</v>
      </c>
      <c r="AU117" s="46" t="str">
        <f t="shared" si="28"/>
        <v>PACKET EXPRESS - 33170INFINITE 14.501 a 5.000</v>
      </c>
      <c r="AV117" s="50" t="s">
        <v>47</v>
      </c>
      <c r="AW117" s="50" t="s">
        <v>52</v>
      </c>
      <c r="AX117" s="51">
        <v>65.52</v>
      </c>
      <c r="AZ117" s="46" t="str">
        <f t="shared" si="29"/>
        <v>PACKET STANDARD  - 33162INFINITE 23.001 a 3.500</v>
      </c>
      <c r="BA117" s="50" t="s">
        <v>49</v>
      </c>
      <c r="BB117" s="50" t="s">
        <v>46</v>
      </c>
      <c r="BC117" s="51">
        <v>43.36</v>
      </c>
      <c r="BE117" s="46" t="str">
        <f t="shared" si="30"/>
        <v>PACKET NOVAS FAIXAS - 33227INFINITE 14.501 a 5.000</v>
      </c>
      <c r="BF117" s="50" t="s">
        <v>47</v>
      </c>
      <c r="BG117" s="50" t="s">
        <v>52</v>
      </c>
      <c r="BH117" s="51">
        <v>50.3</v>
      </c>
      <c r="BJ117" s="46"/>
      <c r="BK117" s="50"/>
      <c r="BL117" s="50"/>
      <c r="BM117" s="51"/>
      <c r="BN117" s="51"/>
      <c r="BO117" s="51"/>
      <c r="BP117" s="51"/>
      <c r="BQ117" s="51"/>
      <c r="BR117" s="51"/>
      <c r="BS117" s="51"/>
    </row>
    <row r="118" spans="3:71" x14ac:dyDescent="0.25">
      <c r="C118" s="46" t="str">
        <f t="shared" si="25"/>
        <v>EXPORTA FÁCIL EXPRESSO - 45110INFINITE 23.501 a 4.000</v>
      </c>
      <c r="D118" s="50" t="s">
        <v>49</v>
      </c>
      <c r="E118" s="50" t="s">
        <v>48</v>
      </c>
      <c r="F118" s="51">
        <v>255.9</v>
      </c>
      <c r="G118" s="51">
        <v>265.2</v>
      </c>
      <c r="H118" s="51">
        <v>308</v>
      </c>
      <c r="I118" s="51">
        <v>355.85</v>
      </c>
      <c r="J118" s="51">
        <v>459.25</v>
      </c>
      <c r="K118" s="51">
        <v>505.3</v>
      </c>
      <c r="L118" s="51">
        <v>611.35</v>
      </c>
      <c r="N118" s="46" t="str">
        <f>'[1]EXP FÁCIL STANDARD'!$A$1&amp;O118&amp;P118</f>
        <v>EXPORTA FÁCIL STANDARD - 45128INFINITE 23.501 a 4.000</v>
      </c>
      <c r="O118" s="50" t="s">
        <v>49</v>
      </c>
      <c r="P118" s="50" t="s">
        <v>48</v>
      </c>
      <c r="Q118" s="51">
        <v>204.75</v>
      </c>
      <c r="R118" s="51">
        <v>244</v>
      </c>
      <c r="S118" s="51">
        <v>271</v>
      </c>
      <c r="T118" s="51">
        <v>284.7</v>
      </c>
      <c r="U118" s="51">
        <v>367.35</v>
      </c>
      <c r="V118" s="51">
        <v>404.2</v>
      </c>
      <c r="W118" s="51">
        <v>489.05</v>
      </c>
      <c r="AU118" s="46" t="str">
        <f t="shared" si="28"/>
        <v>PACKET EXPRESS - 33170INFINITE 11/2 Kg Adicional</v>
      </c>
      <c r="AV118" s="50" t="s">
        <v>47</v>
      </c>
      <c r="AW118" s="50" t="s">
        <v>54</v>
      </c>
      <c r="AX118" s="51">
        <v>3.54</v>
      </c>
      <c r="AZ118" s="46" t="str">
        <f t="shared" si="29"/>
        <v>PACKET STANDARD  - 33162INFINITE 23.501 a 4.000</v>
      </c>
      <c r="BA118" s="50" t="s">
        <v>49</v>
      </c>
      <c r="BB118" s="50" t="s">
        <v>48</v>
      </c>
      <c r="BC118" s="51">
        <v>46.43</v>
      </c>
      <c r="BE118" s="46" t="str">
        <f t="shared" si="30"/>
        <v>PACKET NOVAS FAIXAS - 33227INFINITE 11/2 Kg Adicional</v>
      </c>
      <c r="BF118" s="50" t="s">
        <v>47</v>
      </c>
      <c r="BG118" s="50" t="s">
        <v>54</v>
      </c>
      <c r="BH118" s="51">
        <v>2.93</v>
      </c>
      <c r="BJ118" s="46"/>
      <c r="BK118" s="50"/>
      <c r="BL118" s="50"/>
      <c r="BM118" s="51"/>
      <c r="BN118" s="51"/>
      <c r="BO118" s="51"/>
      <c r="BP118" s="51"/>
      <c r="BQ118" s="51"/>
      <c r="BR118" s="51"/>
      <c r="BS118" s="51"/>
    </row>
    <row r="119" spans="3:71" x14ac:dyDescent="0.25">
      <c r="C119" s="46" t="str">
        <f t="shared" si="25"/>
        <v>EXPORTA FÁCIL EXPRESSO - 45110INFINITE 24.001 a 4.500</v>
      </c>
      <c r="D119" s="50" t="s">
        <v>49</v>
      </c>
      <c r="E119" s="50" t="s">
        <v>50</v>
      </c>
      <c r="F119" s="51">
        <v>276.8</v>
      </c>
      <c r="G119" s="51">
        <v>289.89999999999998</v>
      </c>
      <c r="H119" s="51">
        <v>334.55</v>
      </c>
      <c r="I119" s="51">
        <v>384.35</v>
      </c>
      <c r="J119" s="51">
        <v>496.3</v>
      </c>
      <c r="K119" s="51">
        <v>546.20000000000005</v>
      </c>
      <c r="L119" s="51">
        <v>660.75</v>
      </c>
      <c r="N119" s="46" t="str">
        <f>'[1]EXP FÁCIL STANDARD'!$A$1&amp;O119&amp;P119</f>
        <v>EXPORTA FÁCIL STANDARD - 45128INFINITE 24.001 a 4.500</v>
      </c>
      <c r="O119" s="50" t="s">
        <v>49</v>
      </c>
      <c r="P119" s="50" t="s">
        <v>50</v>
      </c>
      <c r="Q119" s="51">
        <v>220</v>
      </c>
      <c r="R119" s="51">
        <v>262.10000000000002</v>
      </c>
      <c r="S119" s="51">
        <v>290.95</v>
      </c>
      <c r="T119" s="51">
        <v>306.55</v>
      </c>
      <c r="U119" s="51">
        <v>393.95</v>
      </c>
      <c r="V119" s="51">
        <v>433.65</v>
      </c>
      <c r="W119" s="51">
        <v>525.15</v>
      </c>
      <c r="AU119" s="46" t="str">
        <f t="shared" si="28"/>
        <v>PACKET EXPRESS - 33170 Peso (g)</v>
      </c>
      <c r="AV119" s="43"/>
      <c r="AW119" s="43" t="s">
        <v>12</v>
      </c>
      <c r="AX119" s="49" t="s">
        <v>20</v>
      </c>
      <c r="AZ119" s="46" t="str">
        <f t="shared" si="29"/>
        <v>PACKET STANDARD  - 33162INFINITE 24.001 a 4.500</v>
      </c>
      <c r="BA119" s="50" t="s">
        <v>49</v>
      </c>
      <c r="BB119" s="50" t="s">
        <v>50</v>
      </c>
      <c r="BC119" s="51">
        <v>49.49</v>
      </c>
      <c r="BE119" s="46" t="str">
        <f t="shared" si="30"/>
        <v>PACKET NOVAS FAIXAS - 33227 Peso (g)</v>
      </c>
      <c r="BF119" s="43"/>
      <c r="BG119" s="43" t="s">
        <v>12</v>
      </c>
      <c r="BH119" s="49" t="s">
        <v>20</v>
      </c>
      <c r="BJ119" s="46"/>
      <c r="BK119" s="50"/>
      <c r="BL119" s="50"/>
      <c r="BM119" s="51"/>
      <c r="BN119" s="51"/>
      <c r="BO119" s="51"/>
      <c r="BP119" s="51"/>
      <c r="BQ119" s="51"/>
      <c r="BR119" s="51"/>
      <c r="BS119" s="51"/>
    </row>
    <row r="120" spans="3:71" x14ac:dyDescent="0.25">
      <c r="C120" s="46" t="str">
        <f t="shared" si="25"/>
        <v>EXPORTA FÁCIL EXPRESSO - 45110INFINITE 24.501 a 5.000</v>
      </c>
      <c r="D120" s="50" t="s">
        <v>49</v>
      </c>
      <c r="E120" s="50" t="s">
        <v>52</v>
      </c>
      <c r="F120" s="51">
        <v>297.7</v>
      </c>
      <c r="G120" s="51">
        <v>314.60000000000002</v>
      </c>
      <c r="H120" s="51">
        <v>361.2</v>
      </c>
      <c r="I120" s="51">
        <v>412.85</v>
      </c>
      <c r="J120" s="51">
        <v>533.29999999999995</v>
      </c>
      <c r="K120" s="51">
        <v>587.04999999999995</v>
      </c>
      <c r="L120" s="51">
        <v>710.2</v>
      </c>
      <c r="N120" s="46" t="str">
        <f>'[1]EXP FÁCIL STANDARD'!$A$1&amp;O120&amp;P120</f>
        <v>EXPORTA FÁCIL STANDARD - 45128INFINITE 24.501 a 5.000</v>
      </c>
      <c r="O120" s="50" t="s">
        <v>49</v>
      </c>
      <c r="P120" s="50" t="s">
        <v>52</v>
      </c>
      <c r="Q120" s="51">
        <v>235.15</v>
      </c>
      <c r="R120" s="51">
        <v>280.14999999999998</v>
      </c>
      <c r="S120" s="51">
        <v>310.95</v>
      </c>
      <c r="T120" s="51">
        <v>328.4</v>
      </c>
      <c r="U120" s="51">
        <v>420.55</v>
      </c>
      <c r="V120" s="51">
        <v>463.15</v>
      </c>
      <c r="W120" s="51">
        <v>561.29999999999995</v>
      </c>
      <c r="AU120" s="46" t="str">
        <f t="shared" si="28"/>
        <v>PACKET EXPRESS - 33170INFINITE 20 a 300</v>
      </c>
      <c r="AV120" s="50" t="s">
        <v>49</v>
      </c>
      <c r="AW120" s="50" t="s">
        <v>24</v>
      </c>
      <c r="AX120" s="51">
        <v>31.83</v>
      </c>
      <c r="AZ120" s="46" t="str">
        <f t="shared" si="29"/>
        <v>PACKET STANDARD  - 33162INFINITE 24.501 a 5.000</v>
      </c>
      <c r="BA120" s="50" t="s">
        <v>49</v>
      </c>
      <c r="BB120" s="50" t="s">
        <v>52</v>
      </c>
      <c r="BC120" s="51">
        <v>52.55</v>
      </c>
      <c r="BE120" s="46" t="str">
        <f t="shared" si="30"/>
        <v>PACKET NOVAS FAIXAS - 33227INFINITE 20 a 200</v>
      </c>
      <c r="BF120" s="50" t="s">
        <v>49</v>
      </c>
      <c r="BG120" s="50" t="s">
        <v>25</v>
      </c>
      <c r="BH120" s="51">
        <v>15.95</v>
      </c>
      <c r="BJ120" s="46"/>
      <c r="BK120" s="50"/>
      <c r="BL120" s="50"/>
      <c r="BM120" s="51"/>
      <c r="BN120" s="51"/>
      <c r="BO120" s="51"/>
      <c r="BP120" s="51"/>
      <c r="BQ120" s="51"/>
      <c r="BR120" s="51"/>
      <c r="BS120" s="51"/>
    </row>
    <row r="121" spans="3:71" x14ac:dyDescent="0.25">
      <c r="C121" s="46" t="str">
        <f t="shared" si="25"/>
        <v>EXPORTA FÁCIL EXPRESSO - 45110INFINITE 21/2 Kg Adicional</v>
      </c>
      <c r="D121" s="50" t="s">
        <v>49</v>
      </c>
      <c r="E121" s="50" t="s">
        <v>54</v>
      </c>
      <c r="F121" s="51">
        <v>20.9</v>
      </c>
      <c r="G121" s="51">
        <v>24.7</v>
      </c>
      <c r="H121" s="51">
        <v>26.65</v>
      </c>
      <c r="I121" s="51">
        <v>28.55</v>
      </c>
      <c r="J121" s="51">
        <v>37.1</v>
      </c>
      <c r="K121" s="51">
        <v>40.9</v>
      </c>
      <c r="L121" s="51">
        <v>49.4</v>
      </c>
      <c r="N121" s="46" t="str">
        <f>'[1]EXP FÁCIL STANDARD'!$A$1&amp;O121&amp;P121</f>
        <v>EXPORTA FÁCIL STANDARD - 45128INFINITE 21/2 Kg Adicional</v>
      </c>
      <c r="O121" s="50" t="s">
        <v>49</v>
      </c>
      <c r="P121" s="50" t="s">
        <v>54</v>
      </c>
      <c r="Q121" s="51">
        <v>15.25</v>
      </c>
      <c r="R121" s="51">
        <v>18.100000000000001</v>
      </c>
      <c r="S121" s="51">
        <v>19.95</v>
      </c>
      <c r="T121" s="51">
        <v>21.9</v>
      </c>
      <c r="U121" s="51">
        <v>26.65</v>
      </c>
      <c r="V121" s="51">
        <v>29.45</v>
      </c>
      <c r="W121" s="51">
        <v>36.15</v>
      </c>
      <c r="AU121" s="46" t="str">
        <f t="shared" si="28"/>
        <v>PACKET EXPRESS - 33170INFINITE 2301 a 500</v>
      </c>
      <c r="AV121" s="50" t="s">
        <v>49</v>
      </c>
      <c r="AW121" s="50" t="s">
        <v>30</v>
      </c>
      <c r="AX121" s="51">
        <v>33.229999999999997</v>
      </c>
      <c r="AZ121" s="46" t="str">
        <f t="shared" si="29"/>
        <v>PACKET STANDARD  - 33162INFINITE 21/2 Kg Adicional</v>
      </c>
      <c r="BA121" s="50" t="s">
        <v>49</v>
      </c>
      <c r="BB121" s="50" t="s">
        <v>54</v>
      </c>
      <c r="BC121" s="51">
        <v>3.06</v>
      </c>
      <c r="BE121" s="46" t="str">
        <f t="shared" si="30"/>
        <v>PACKET NOVAS FAIXAS - 33227INFINITE 2201 a 500</v>
      </c>
      <c r="BF121" s="50" t="s">
        <v>49</v>
      </c>
      <c r="BG121" s="50" t="s">
        <v>31</v>
      </c>
      <c r="BH121" s="51">
        <v>23.64</v>
      </c>
      <c r="BJ121" s="46"/>
      <c r="BK121" s="50"/>
      <c r="BL121" s="50"/>
      <c r="BM121" s="51"/>
      <c r="BN121" s="51"/>
      <c r="BO121" s="51"/>
      <c r="BP121" s="51"/>
      <c r="BQ121" s="51"/>
      <c r="BR121" s="51"/>
      <c r="BS121" s="51"/>
    </row>
    <row r="122" spans="3:71" x14ac:dyDescent="0.25">
      <c r="C122" s="46" t="str">
        <f t="shared" si="25"/>
        <v>EXPORTA FÁCIL EXPRESSO - 45110 Peso (g)</v>
      </c>
      <c r="D122" s="43"/>
      <c r="E122" s="43" t="s">
        <v>12</v>
      </c>
      <c r="F122" s="49" t="s">
        <v>13</v>
      </c>
      <c r="G122" s="49" t="s">
        <v>14</v>
      </c>
      <c r="H122" s="49" t="s">
        <v>15</v>
      </c>
      <c r="I122" s="49" t="s">
        <v>16</v>
      </c>
      <c r="J122" s="49" t="s">
        <v>17</v>
      </c>
      <c r="K122" s="49" t="s">
        <v>18</v>
      </c>
      <c r="L122" s="49" t="s">
        <v>19</v>
      </c>
      <c r="N122" s="46" t="str">
        <f>'[1]EXP FÁCIL STANDARD'!$A$1&amp;O122&amp;P122</f>
        <v>EXPORTA FÁCIL STANDARD - 45128 Peso (g)</v>
      </c>
      <c r="O122" s="43"/>
      <c r="P122" s="43" t="s">
        <v>12</v>
      </c>
      <c r="Q122" s="49" t="s">
        <v>13</v>
      </c>
      <c r="R122" s="49" t="s">
        <v>14</v>
      </c>
      <c r="S122" s="49" t="s">
        <v>15</v>
      </c>
      <c r="T122" s="49" t="s">
        <v>16</v>
      </c>
      <c r="U122" s="49" t="s">
        <v>17</v>
      </c>
      <c r="V122" s="49" t="s">
        <v>18</v>
      </c>
      <c r="W122" s="49" t="s">
        <v>19</v>
      </c>
      <c r="AU122" s="46" t="str">
        <f t="shared" si="28"/>
        <v>PACKET EXPRESS - 33170INFINITE 2501 a 1000</v>
      </c>
      <c r="AV122" s="50" t="s">
        <v>49</v>
      </c>
      <c r="AW122" s="50" t="s">
        <v>28</v>
      </c>
      <c r="AX122" s="51">
        <v>36.72</v>
      </c>
      <c r="AZ122" s="46" t="str">
        <f t="shared" si="29"/>
        <v>PACKET STANDARD  - 33162 Peso (g)</v>
      </c>
      <c r="BA122" s="43"/>
      <c r="BB122" s="43" t="s">
        <v>12</v>
      </c>
      <c r="BC122" s="49" t="s">
        <v>20</v>
      </c>
      <c r="BE122" s="46" t="str">
        <f t="shared" si="30"/>
        <v>PACKET NOVAS FAIXAS - 33227INFINITE 2501 a 1000</v>
      </c>
      <c r="BF122" s="50" t="s">
        <v>49</v>
      </c>
      <c r="BG122" s="50" t="s">
        <v>28</v>
      </c>
      <c r="BH122" s="51">
        <v>26.53</v>
      </c>
      <c r="BJ122" s="46"/>
      <c r="BK122" s="43"/>
      <c r="BL122" s="43"/>
      <c r="BM122" s="49"/>
      <c r="BN122" s="49"/>
      <c r="BO122" s="49"/>
      <c r="BP122" s="49"/>
      <c r="BQ122" s="49"/>
      <c r="BR122" s="49"/>
      <c r="BS122" s="49"/>
    </row>
    <row r="123" spans="3:71" x14ac:dyDescent="0.25">
      <c r="C123" s="46" t="str">
        <f t="shared" si="25"/>
        <v>EXPORTA FÁCIL EXPRESSO - 45110INFINITE 30 a 500</v>
      </c>
      <c r="D123" s="50" t="s">
        <v>51</v>
      </c>
      <c r="E123" s="50" t="s">
        <v>22</v>
      </c>
      <c r="F123" s="51">
        <v>179.2</v>
      </c>
      <c r="G123" s="51">
        <v>185.8</v>
      </c>
      <c r="H123" s="51">
        <v>215.7</v>
      </c>
      <c r="I123" s="51">
        <v>249.25</v>
      </c>
      <c r="J123" s="51">
        <v>321.64999999999998</v>
      </c>
      <c r="K123" s="51">
        <v>353.9</v>
      </c>
      <c r="L123" s="51">
        <v>428.15</v>
      </c>
      <c r="N123" s="46" t="str">
        <f>'[1]EXP FÁCIL STANDARD'!$A$1&amp;O123&amp;P123</f>
        <v>EXPORTA FÁCIL STANDARD - 45128INFINITE 30 a 500</v>
      </c>
      <c r="O123" s="50" t="s">
        <v>51</v>
      </c>
      <c r="P123" s="50" t="s">
        <v>22</v>
      </c>
      <c r="Q123" s="51">
        <v>143.4</v>
      </c>
      <c r="R123" s="51">
        <v>170.85</v>
      </c>
      <c r="S123" s="51">
        <v>189.85</v>
      </c>
      <c r="T123" s="51">
        <v>199.4</v>
      </c>
      <c r="U123" s="51">
        <v>257.3</v>
      </c>
      <c r="V123" s="51">
        <v>283.14999999999998</v>
      </c>
      <c r="W123" s="51">
        <v>342.55</v>
      </c>
      <c r="AU123" s="46" t="str">
        <f t="shared" si="28"/>
        <v>PACKET EXPRESS - 33170INFINITE 21001 a 1.500</v>
      </c>
      <c r="AV123" s="50" t="s">
        <v>49</v>
      </c>
      <c r="AW123" s="50" t="s">
        <v>34</v>
      </c>
      <c r="AX123" s="51">
        <v>40.22</v>
      </c>
      <c r="AZ123" s="46" t="str">
        <f t="shared" si="29"/>
        <v>PACKET STANDARD  - 33162INFINITE 30 a 500</v>
      </c>
      <c r="BA123" s="50" t="s">
        <v>51</v>
      </c>
      <c r="BB123" s="50" t="s">
        <v>22</v>
      </c>
      <c r="BC123" s="51">
        <v>24.69</v>
      </c>
      <c r="BE123" s="46" t="str">
        <f t="shared" si="30"/>
        <v>PACKET NOVAS FAIXAS - 33227INFINITE 21001 a 1.500</v>
      </c>
      <c r="BF123" s="50" t="s">
        <v>49</v>
      </c>
      <c r="BG123" s="50" t="s">
        <v>34</v>
      </c>
      <c r="BH123" s="51">
        <v>29.43</v>
      </c>
      <c r="BJ123" s="46"/>
      <c r="BK123" s="50"/>
      <c r="BL123" s="50"/>
      <c r="BM123" s="51"/>
      <c r="BN123" s="51"/>
      <c r="BO123" s="51"/>
      <c r="BP123" s="51"/>
      <c r="BQ123" s="51"/>
      <c r="BR123" s="51"/>
      <c r="BS123" s="51"/>
    </row>
    <row r="124" spans="3:71" x14ac:dyDescent="0.25">
      <c r="C124" s="46" t="str">
        <f t="shared" si="25"/>
        <v>EXPORTA FÁCIL EXPRESSO - 45110INFINITE 3501 a 1000</v>
      </c>
      <c r="D124" s="50" t="s">
        <v>51</v>
      </c>
      <c r="E124" s="50" t="s">
        <v>28</v>
      </c>
      <c r="F124" s="51">
        <v>190.15</v>
      </c>
      <c r="G124" s="51">
        <v>197.1</v>
      </c>
      <c r="H124" s="51">
        <v>228.85</v>
      </c>
      <c r="I124" s="51">
        <v>264.45</v>
      </c>
      <c r="J124" s="51">
        <v>341.2</v>
      </c>
      <c r="K124" s="51">
        <v>375.4</v>
      </c>
      <c r="L124" s="51">
        <v>454.3</v>
      </c>
      <c r="N124" s="46" t="str">
        <f>'[1]EXP FÁCIL STANDARD'!$A$1&amp;O124&amp;P124</f>
        <v>EXPORTA FÁCIL STANDARD - 45128INFINITE 3501 a 1000</v>
      </c>
      <c r="O124" s="50" t="s">
        <v>51</v>
      </c>
      <c r="P124" s="50" t="s">
        <v>28</v>
      </c>
      <c r="Q124" s="51">
        <v>152.15</v>
      </c>
      <c r="R124" s="51">
        <v>181.35</v>
      </c>
      <c r="S124" s="51">
        <v>201.35</v>
      </c>
      <c r="T124" s="51">
        <v>211.55</v>
      </c>
      <c r="U124" s="51">
        <v>273</v>
      </c>
      <c r="V124" s="51">
        <v>300.35000000000002</v>
      </c>
      <c r="W124" s="51">
        <v>363.5</v>
      </c>
      <c r="AU124" s="46" t="str">
        <f t="shared" si="28"/>
        <v>PACKET EXPRESS - 33170INFINITE 21.501 a 2.000</v>
      </c>
      <c r="AV124" s="50" t="s">
        <v>49</v>
      </c>
      <c r="AW124" s="50" t="s">
        <v>38</v>
      </c>
      <c r="AX124" s="51">
        <v>43.71</v>
      </c>
      <c r="AZ124" s="46" t="str">
        <f t="shared" si="29"/>
        <v>PACKET STANDARD  - 33162INFINITE 3501 a 1000</v>
      </c>
      <c r="BA124" s="50" t="s">
        <v>51</v>
      </c>
      <c r="BB124" s="50" t="s">
        <v>28</v>
      </c>
      <c r="BC124" s="51">
        <v>27.71</v>
      </c>
      <c r="BE124" s="46" t="str">
        <f t="shared" si="30"/>
        <v>PACKET NOVAS FAIXAS - 33227INFINITE 21.501 a 2.000</v>
      </c>
      <c r="BF124" s="50" t="s">
        <v>49</v>
      </c>
      <c r="BG124" s="50" t="s">
        <v>38</v>
      </c>
      <c r="BH124" s="51">
        <v>32.32</v>
      </c>
      <c r="BJ124" s="46"/>
      <c r="BK124" s="50"/>
      <c r="BL124" s="50"/>
      <c r="BM124" s="51"/>
      <c r="BN124" s="51"/>
      <c r="BO124" s="51"/>
      <c r="BP124" s="51"/>
      <c r="BQ124" s="51"/>
      <c r="BR124" s="51"/>
      <c r="BS124" s="51"/>
    </row>
    <row r="125" spans="3:71" x14ac:dyDescent="0.25">
      <c r="C125" s="46" t="str">
        <f t="shared" si="25"/>
        <v>EXPORTA FÁCIL EXPRESSO - 45110INFINITE 31001 a 1.500</v>
      </c>
      <c r="D125" s="50" t="s">
        <v>51</v>
      </c>
      <c r="E125" s="50" t="s">
        <v>34</v>
      </c>
      <c r="F125" s="51">
        <v>201.1</v>
      </c>
      <c r="G125" s="51">
        <v>208.4</v>
      </c>
      <c r="H125" s="51">
        <v>242.05</v>
      </c>
      <c r="I125" s="51">
        <v>279.55</v>
      </c>
      <c r="J125" s="51">
        <v>360.75</v>
      </c>
      <c r="K125" s="51">
        <v>396.95</v>
      </c>
      <c r="L125" s="51">
        <v>480.3</v>
      </c>
      <c r="N125" s="46" t="str">
        <f>'[1]EXP FÁCIL STANDARD'!$A$1&amp;O125&amp;P125</f>
        <v>EXPORTA FÁCIL STANDARD - 45128INFINITE 31001 a 1.500</v>
      </c>
      <c r="O125" s="50" t="s">
        <v>51</v>
      </c>
      <c r="P125" s="50" t="s">
        <v>34</v>
      </c>
      <c r="Q125" s="51">
        <v>160.9</v>
      </c>
      <c r="R125" s="51">
        <v>191.75</v>
      </c>
      <c r="S125" s="51">
        <v>212.95</v>
      </c>
      <c r="T125" s="51">
        <v>223.65</v>
      </c>
      <c r="U125" s="51">
        <v>288.7</v>
      </c>
      <c r="V125" s="51">
        <v>317.64999999999998</v>
      </c>
      <c r="W125" s="51">
        <v>384.25</v>
      </c>
      <c r="AU125" s="46" t="str">
        <f t="shared" si="28"/>
        <v>PACKET EXPRESS - 33170INFINITE 22.001 a 2.500</v>
      </c>
      <c r="AV125" s="50" t="s">
        <v>49</v>
      </c>
      <c r="AW125" s="50" t="s">
        <v>42</v>
      </c>
      <c r="AX125" s="51">
        <v>47.21</v>
      </c>
      <c r="AZ125" s="46" t="str">
        <f t="shared" si="29"/>
        <v>PACKET STANDARD  - 33162INFINITE 31001 a 1.500</v>
      </c>
      <c r="BA125" s="50" t="s">
        <v>51</v>
      </c>
      <c r="BB125" s="50" t="s">
        <v>34</v>
      </c>
      <c r="BC125" s="51">
        <v>30.73</v>
      </c>
      <c r="BE125" s="46" t="str">
        <f t="shared" si="30"/>
        <v>PACKET NOVAS FAIXAS - 33227INFINITE 22.001 a 2.500</v>
      </c>
      <c r="BF125" s="50" t="s">
        <v>49</v>
      </c>
      <c r="BG125" s="50" t="s">
        <v>42</v>
      </c>
      <c r="BH125" s="51">
        <v>35.21</v>
      </c>
      <c r="BJ125" s="46"/>
      <c r="BK125" s="50"/>
      <c r="BL125" s="50"/>
      <c r="BM125" s="51"/>
      <c r="BN125" s="51"/>
      <c r="BO125" s="51"/>
      <c r="BP125" s="51"/>
      <c r="BQ125" s="51"/>
      <c r="BR125" s="51"/>
      <c r="BS125" s="51"/>
    </row>
    <row r="126" spans="3:71" x14ac:dyDescent="0.25">
      <c r="C126" s="46" t="str">
        <f t="shared" si="25"/>
        <v>EXPORTA FÁCIL EXPRESSO - 45110INFINITE 31.501 a 2.000</v>
      </c>
      <c r="D126" s="50" t="s">
        <v>51</v>
      </c>
      <c r="E126" s="50" t="s">
        <v>38</v>
      </c>
      <c r="F126" s="51">
        <v>212.1</v>
      </c>
      <c r="G126" s="51">
        <v>219.8</v>
      </c>
      <c r="H126" s="51">
        <v>255.25</v>
      </c>
      <c r="I126" s="51">
        <v>294.95</v>
      </c>
      <c r="J126" s="51">
        <v>380.7</v>
      </c>
      <c r="K126" s="51">
        <v>418.75</v>
      </c>
      <c r="L126" s="51">
        <v>506.65</v>
      </c>
      <c r="N126" s="46" t="str">
        <f>'[1]EXP FÁCIL STANDARD'!$A$1&amp;O126&amp;P126</f>
        <v>EXPORTA FÁCIL STANDARD - 45128INFINITE 31.501 a 2.000</v>
      </c>
      <c r="O126" s="50" t="s">
        <v>51</v>
      </c>
      <c r="P126" s="50" t="s">
        <v>38</v>
      </c>
      <c r="Q126" s="51">
        <v>169.7</v>
      </c>
      <c r="R126" s="51">
        <v>202.2</v>
      </c>
      <c r="S126" s="51">
        <v>224.7</v>
      </c>
      <c r="T126" s="51">
        <v>235.95</v>
      </c>
      <c r="U126" s="51">
        <v>304.55</v>
      </c>
      <c r="V126" s="51">
        <v>335.05</v>
      </c>
      <c r="W126" s="51">
        <v>405.4</v>
      </c>
      <c r="AU126" s="46" t="str">
        <f t="shared" si="28"/>
        <v>PACKET EXPRESS - 33170INFINITE 22.501 a 3.000</v>
      </c>
      <c r="AV126" s="50" t="s">
        <v>49</v>
      </c>
      <c r="AW126" s="50" t="s">
        <v>44</v>
      </c>
      <c r="AX126" s="51">
        <v>50.72</v>
      </c>
      <c r="AZ126" s="46" t="str">
        <f t="shared" si="29"/>
        <v>PACKET STANDARD  - 33162INFINITE 31.501 a 2.000</v>
      </c>
      <c r="BA126" s="50" t="s">
        <v>51</v>
      </c>
      <c r="BB126" s="50" t="s">
        <v>38</v>
      </c>
      <c r="BC126" s="51">
        <v>33.75</v>
      </c>
      <c r="BE126" s="46" t="str">
        <f t="shared" si="30"/>
        <v>PACKET NOVAS FAIXAS - 33227INFINITE 22.501 a 3.000</v>
      </c>
      <c r="BF126" s="50" t="s">
        <v>49</v>
      </c>
      <c r="BG126" s="50" t="s">
        <v>44</v>
      </c>
      <c r="BH126" s="51">
        <v>38.1</v>
      </c>
      <c r="BJ126" s="46"/>
      <c r="BK126" s="50"/>
      <c r="BL126" s="50"/>
      <c r="BM126" s="51"/>
      <c r="BN126" s="51"/>
      <c r="BO126" s="51"/>
      <c r="BP126" s="51"/>
      <c r="BQ126" s="51"/>
      <c r="BR126" s="51"/>
      <c r="BS126" s="51"/>
    </row>
    <row r="127" spans="3:71" x14ac:dyDescent="0.25">
      <c r="C127" s="46" t="str">
        <f t="shared" si="25"/>
        <v>EXPORTA FÁCIL EXPRESSO - 45110INFINITE 32.001 a 2.500</v>
      </c>
      <c r="D127" s="50" t="s">
        <v>51</v>
      </c>
      <c r="E127" s="50" t="s">
        <v>42</v>
      </c>
      <c r="F127" s="51">
        <v>223.05</v>
      </c>
      <c r="G127" s="51">
        <v>231.1</v>
      </c>
      <c r="H127" s="51">
        <v>268.45</v>
      </c>
      <c r="I127" s="51">
        <v>310.2</v>
      </c>
      <c r="J127" s="51">
        <v>400.2</v>
      </c>
      <c r="K127" s="51">
        <v>440.3</v>
      </c>
      <c r="L127" s="51">
        <v>532.79999999999995</v>
      </c>
      <c r="N127" s="46" t="str">
        <f>'[1]EXP FÁCIL STANDARD'!$A$1&amp;O127&amp;P127</f>
        <v>EXPORTA FÁCIL STANDARD - 45128INFINITE 32.001 a 2.500</v>
      </c>
      <c r="O127" s="50" t="s">
        <v>51</v>
      </c>
      <c r="P127" s="50" t="s">
        <v>42</v>
      </c>
      <c r="Q127" s="51">
        <v>178.45</v>
      </c>
      <c r="R127" s="51">
        <v>212.65</v>
      </c>
      <c r="S127" s="51">
        <v>236.25</v>
      </c>
      <c r="T127" s="51">
        <v>248.1</v>
      </c>
      <c r="U127" s="51">
        <v>320.2</v>
      </c>
      <c r="V127" s="51">
        <v>352.35</v>
      </c>
      <c r="W127" s="51">
        <v>426.25</v>
      </c>
      <c r="AU127" s="46" t="str">
        <f t="shared" si="28"/>
        <v>PACKET EXPRESS - 33170INFINITE 23.001 a 3.500</v>
      </c>
      <c r="AV127" s="50" t="s">
        <v>49</v>
      </c>
      <c r="AW127" s="50" t="s">
        <v>46</v>
      </c>
      <c r="AX127" s="51">
        <v>54.21</v>
      </c>
      <c r="AZ127" s="46" t="str">
        <f t="shared" si="29"/>
        <v>PACKET STANDARD  - 33162INFINITE 32.001 a 2.500</v>
      </c>
      <c r="BA127" s="50" t="s">
        <v>51</v>
      </c>
      <c r="BB127" s="50" t="s">
        <v>42</v>
      </c>
      <c r="BC127" s="51">
        <v>36.770000000000003</v>
      </c>
      <c r="BE127" s="46" t="str">
        <f t="shared" si="30"/>
        <v>PACKET NOVAS FAIXAS - 33227INFINITE 23.001 a 3.500</v>
      </c>
      <c r="BF127" s="50" t="s">
        <v>49</v>
      </c>
      <c r="BG127" s="50" t="s">
        <v>46</v>
      </c>
      <c r="BH127" s="51">
        <v>40.99</v>
      </c>
      <c r="BJ127" s="46"/>
      <c r="BK127" s="50"/>
      <c r="BL127" s="50"/>
      <c r="BM127" s="51"/>
      <c r="BN127" s="51"/>
      <c r="BO127" s="51"/>
      <c r="BP127" s="51"/>
      <c r="BQ127" s="51"/>
      <c r="BR127" s="51"/>
      <c r="BS127" s="51"/>
    </row>
    <row r="128" spans="3:71" x14ac:dyDescent="0.25">
      <c r="C128" s="46" t="str">
        <f t="shared" si="25"/>
        <v>EXPORTA FÁCIL EXPRESSO - 45110INFINITE 32.501 a 3.000</v>
      </c>
      <c r="D128" s="50" t="s">
        <v>51</v>
      </c>
      <c r="E128" s="50" t="s">
        <v>44</v>
      </c>
      <c r="F128" s="51">
        <v>233.95</v>
      </c>
      <c r="G128" s="51">
        <v>242.5</v>
      </c>
      <c r="H128" s="51">
        <v>281.55</v>
      </c>
      <c r="I128" s="51">
        <v>325.25</v>
      </c>
      <c r="J128" s="51">
        <v>419.8</v>
      </c>
      <c r="K128" s="51">
        <v>462</v>
      </c>
      <c r="L128" s="51">
        <v>558.95000000000005</v>
      </c>
      <c r="N128" s="46" t="str">
        <f>'[1]EXP FÁCIL STANDARD'!$A$1&amp;O128&amp;P128</f>
        <v>EXPORTA FÁCIL STANDARD - 45128INFINITE 32.501 a 3.000</v>
      </c>
      <c r="O128" s="50" t="s">
        <v>51</v>
      </c>
      <c r="P128" s="50" t="s">
        <v>44</v>
      </c>
      <c r="Q128" s="51">
        <v>187.2</v>
      </c>
      <c r="R128" s="51">
        <v>223.15</v>
      </c>
      <c r="S128" s="51">
        <v>247.85</v>
      </c>
      <c r="T128" s="51">
        <v>260.3</v>
      </c>
      <c r="U128" s="51">
        <v>335.9</v>
      </c>
      <c r="V128" s="51">
        <v>369.55</v>
      </c>
      <c r="W128" s="51">
        <v>447.15</v>
      </c>
      <c r="AU128" s="46" t="str">
        <f t="shared" si="28"/>
        <v>PACKET EXPRESS - 33170INFINITE 23.501 a 4.000</v>
      </c>
      <c r="AV128" s="50" t="s">
        <v>49</v>
      </c>
      <c r="AW128" s="50" t="s">
        <v>48</v>
      </c>
      <c r="AX128" s="51">
        <v>57.71</v>
      </c>
      <c r="AZ128" s="46" t="str">
        <f t="shared" si="29"/>
        <v>PACKET STANDARD  - 33162INFINITE 32.501 a 3.000</v>
      </c>
      <c r="BA128" s="50" t="s">
        <v>51</v>
      </c>
      <c r="BB128" s="50" t="s">
        <v>44</v>
      </c>
      <c r="BC128" s="51">
        <v>39.799999999999997</v>
      </c>
      <c r="BE128" s="46" t="str">
        <f t="shared" si="30"/>
        <v>PACKET NOVAS FAIXAS - 33227INFINITE 23.501 a 4.000</v>
      </c>
      <c r="BF128" s="50" t="s">
        <v>49</v>
      </c>
      <c r="BG128" s="50" t="s">
        <v>48</v>
      </c>
      <c r="BH128" s="51">
        <v>43.88</v>
      </c>
      <c r="BJ128" s="46"/>
      <c r="BK128" s="50"/>
      <c r="BL128" s="50"/>
      <c r="BM128" s="51"/>
      <c r="BN128" s="51"/>
      <c r="BO128" s="51"/>
      <c r="BP128" s="51"/>
      <c r="BQ128" s="51"/>
      <c r="BR128" s="51"/>
      <c r="BS128" s="51"/>
    </row>
    <row r="129" spans="3:71" x14ac:dyDescent="0.25">
      <c r="C129" s="46" t="str">
        <f t="shared" si="25"/>
        <v>EXPORTA FÁCIL EXPRESSO - 45110INFINITE 33.001 a 3.500</v>
      </c>
      <c r="D129" s="50" t="s">
        <v>51</v>
      </c>
      <c r="E129" s="50" t="s">
        <v>46</v>
      </c>
      <c r="F129" s="51">
        <v>244.95</v>
      </c>
      <c r="G129" s="51">
        <v>253.9</v>
      </c>
      <c r="H129" s="51">
        <v>294.85000000000002</v>
      </c>
      <c r="I129" s="51">
        <v>340.65</v>
      </c>
      <c r="J129" s="51">
        <v>439.55</v>
      </c>
      <c r="K129" s="51">
        <v>483.75</v>
      </c>
      <c r="L129" s="51">
        <v>585.25</v>
      </c>
      <c r="N129" s="46" t="str">
        <f>'[1]EXP FÁCIL STANDARD'!$A$1&amp;O129&amp;P129</f>
        <v>EXPORTA FÁCIL STANDARD - 45128INFINITE 33.001 a 3.500</v>
      </c>
      <c r="O129" s="50" t="s">
        <v>51</v>
      </c>
      <c r="P129" s="50" t="s">
        <v>46</v>
      </c>
      <c r="Q129" s="51">
        <v>196.05</v>
      </c>
      <c r="R129" s="51">
        <v>233.55</v>
      </c>
      <c r="S129" s="51">
        <v>259.39999999999998</v>
      </c>
      <c r="T129" s="51">
        <v>272.55</v>
      </c>
      <c r="U129" s="51">
        <v>351.65</v>
      </c>
      <c r="V129" s="51">
        <v>387.05</v>
      </c>
      <c r="W129" s="51">
        <v>468.15</v>
      </c>
      <c r="AU129" s="46" t="str">
        <f t="shared" si="28"/>
        <v>PACKET EXPRESS - 33170INFINITE 24.001 a 4.500</v>
      </c>
      <c r="AV129" s="50" t="s">
        <v>49</v>
      </c>
      <c r="AW129" s="50" t="s">
        <v>50</v>
      </c>
      <c r="AX129" s="51">
        <v>61.2</v>
      </c>
      <c r="AZ129" s="46" t="str">
        <f t="shared" si="29"/>
        <v>PACKET STANDARD  - 33162INFINITE 33.001 a 3.500</v>
      </c>
      <c r="BA129" s="50" t="s">
        <v>51</v>
      </c>
      <c r="BB129" s="50" t="s">
        <v>46</v>
      </c>
      <c r="BC129" s="51">
        <v>42.81</v>
      </c>
      <c r="BE129" s="46" t="str">
        <f t="shared" si="30"/>
        <v>PACKET NOVAS FAIXAS - 33227INFINITE 24.001 a 4.500</v>
      </c>
      <c r="BF129" s="50" t="s">
        <v>49</v>
      </c>
      <c r="BG129" s="50" t="s">
        <v>50</v>
      </c>
      <c r="BH129" s="51">
        <v>46.78</v>
      </c>
      <c r="BJ129" s="46"/>
      <c r="BK129" s="50"/>
      <c r="BL129" s="50"/>
      <c r="BM129" s="51"/>
      <c r="BN129" s="51"/>
      <c r="BO129" s="51"/>
      <c r="BP129" s="51"/>
      <c r="BQ129" s="51"/>
      <c r="BR129" s="51"/>
      <c r="BS129" s="51"/>
    </row>
    <row r="130" spans="3:71" x14ac:dyDescent="0.25">
      <c r="C130" s="46" t="str">
        <f t="shared" si="25"/>
        <v>EXPORTA FÁCIL EXPRESSO - 45110INFINITE 33.501 a 4.000</v>
      </c>
      <c r="D130" s="50" t="s">
        <v>51</v>
      </c>
      <c r="E130" s="50" t="s">
        <v>48</v>
      </c>
      <c r="F130" s="51">
        <v>255.9</v>
      </c>
      <c r="G130" s="51">
        <v>265.2</v>
      </c>
      <c r="H130" s="51">
        <v>308</v>
      </c>
      <c r="I130" s="51">
        <v>355.85</v>
      </c>
      <c r="J130" s="51">
        <v>459.25</v>
      </c>
      <c r="K130" s="51">
        <v>505.3</v>
      </c>
      <c r="L130" s="51">
        <v>611.35</v>
      </c>
      <c r="N130" s="46" t="str">
        <f>'[1]EXP FÁCIL STANDARD'!$A$1&amp;O130&amp;P130</f>
        <v>EXPORTA FÁCIL STANDARD - 45128INFINITE 33.501 a 4.000</v>
      </c>
      <c r="O130" s="50" t="s">
        <v>51</v>
      </c>
      <c r="P130" s="50" t="s">
        <v>48</v>
      </c>
      <c r="Q130" s="51">
        <v>204.75</v>
      </c>
      <c r="R130" s="51">
        <v>244</v>
      </c>
      <c r="S130" s="51">
        <v>271</v>
      </c>
      <c r="T130" s="51">
        <v>284.7</v>
      </c>
      <c r="U130" s="51">
        <v>367.35</v>
      </c>
      <c r="V130" s="51">
        <v>404.2</v>
      </c>
      <c r="W130" s="51">
        <v>489.05</v>
      </c>
      <c r="AU130" s="46" t="str">
        <f t="shared" si="28"/>
        <v>PACKET EXPRESS - 33170INFINITE 24.501 a 5.000</v>
      </c>
      <c r="AV130" s="50" t="s">
        <v>49</v>
      </c>
      <c r="AW130" s="50" t="s">
        <v>52</v>
      </c>
      <c r="AX130" s="51">
        <v>64.7</v>
      </c>
      <c r="AZ130" s="46" t="str">
        <f t="shared" si="29"/>
        <v>PACKET STANDARD  - 33162INFINITE 33.501 a 4.000</v>
      </c>
      <c r="BA130" s="50" t="s">
        <v>51</v>
      </c>
      <c r="BB130" s="50" t="s">
        <v>48</v>
      </c>
      <c r="BC130" s="51">
        <v>45.84</v>
      </c>
      <c r="BE130" s="46" t="str">
        <f t="shared" si="30"/>
        <v>PACKET NOVAS FAIXAS - 33227INFINITE 24.501 a 5.000</v>
      </c>
      <c r="BF130" s="50" t="s">
        <v>49</v>
      </c>
      <c r="BG130" s="50" t="s">
        <v>52</v>
      </c>
      <c r="BH130" s="51">
        <v>49.68</v>
      </c>
      <c r="BJ130" s="46"/>
      <c r="BK130" s="50"/>
      <c r="BL130" s="50"/>
      <c r="BM130" s="51"/>
      <c r="BN130" s="51"/>
      <c r="BO130" s="51"/>
      <c r="BP130" s="51"/>
      <c r="BQ130" s="51"/>
      <c r="BR130" s="51"/>
      <c r="BS130" s="51"/>
    </row>
    <row r="131" spans="3:71" x14ac:dyDescent="0.25">
      <c r="C131" s="46" t="str">
        <f t="shared" si="25"/>
        <v>EXPORTA FÁCIL EXPRESSO - 45110INFINITE 34.001 a 4.500</v>
      </c>
      <c r="D131" s="50" t="s">
        <v>51</v>
      </c>
      <c r="E131" s="50" t="s">
        <v>50</v>
      </c>
      <c r="F131" s="51">
        <v>276.8</v>
      </c>
      <c r="G131" s="51">
        <v>289.89999999999998</v>
      </c>
      <c r="H131" s="51">
        <v>334.55</v>
      </c>
      <c r="I131" s="51">
        <v>384.35</v>
      </c>
      <c r="J131" s="51">
        <v>496.3</v>
      </c>
      <c r="K131" s="51">
        <v>546.20000000000005</v>
      </c>
      <c r="L131" s="51">
        <v>660.75</v>
      </c>
      <c r="N131" s="46" t="str">
        <f>'[1]EXP FÁCIL STANDARD'!$A$1&amp;O131&amp;P131</f>
        <v>EXPORTA FÁCIL STANDARD - 45128INFINITE 34.001 a 4.500</v>
      </c>
      <c r="O131" s="50" t="s">
        <v>51</v>
      </c>
      <c r="P131" s="50" t="s">
        <v>50</v>
      </c>
      <c r="Q131" s="51">
        <v>220</v>
      </c>
      <c r="R131" s="51">
        <v>262.10000000000002</v>
      </c>
      <c r="S131" s="51">
        <v>290.95</v>
      </c>
      <c r="T131" s="51">
        <v>306.55</v>
      </c>
      <c r="U131" s="51">
        <v>393.95</v>
      </c>
      <c r="V131" s="51">
        <v>433.65</v>
      </c>
      <c r="W131" s="51">
        <v>525.15</v>
      </c>
      <c r="AU131" s="46" t="str">
        <f t="shared" si="28"/>
        <v>PACKET EXPRESS - 33170INFINITE 21/2 Kg Adicional</v>
      </c>
      <c r="AV131" s="50" t="s">
        <v>49</v>
      </c>
      <c r="AW131" s="50" t="s">
        <v>54</v>
      </c>
      <c r="AX131" s="51">
        <v>3.5</v>
      </c>
      <c r="AZ131" s="46" t="str">
        <f t="shared" si="29"/>
        <v>PACKET STANDARD  - 33162INFINITE 34.001 a 4.500</v>
      </c>
      <c r="BA131" s="50" t="s">
        <v>51</v>
      </c>
      <c r="BB131" s="50" t="s">
        <v>50</v>
      </c>
      <c r="BC131" s="51">
        <v>48.86</v>
      </c>
      <c r="BE131" s="46" t="str">
        <f t="shared" si="30"/>
        <v>PACKET NOVAS FAIXAS - 33227INFINITE 21/2 Kg Adicional</v>
      </c>
      <c r="BF131" s="50" t="s">
        <v>49</v>
      </c>
      <c r="BG131" s="50" t="s">
        <v>54</v>
      </c>
      <c r="BH131" s="51">
        <v>2.89</v>
      </c>
      <c r="BJ131" s="46"/>
      <c r="BK131" s="50"/>
      <c r="BL131" s="50"/>
      <c r="BM131" s="51"/>
      <c r="BN131" s="51"/>
      <c r="BO131" s="51"/>
      <c r="BP131" s="51"/>
      <c r="BQ131" s="51"/>
      <c r="BR131" s="51"/>
      <c r="BS131" s="51"/>
    </row>
    <row r="132" spans="3:71" x14ac:dyDescent="0.25">
      <c r="C132" s="46" t="str">
        <f t="shared" ref="C132:C193" si="31">$C$1&amp;D132&amp;E132</f>
        <v>EXPORTA FÁCIL EXPRESSO - 45110INFINITE 34.501 a 5.000</v>
      </c>
      <c r="D132" s="50" t="s">
        <v>51</v>
      </c>
      <c r="E132" s="50" t="s">
        <v>52</v>
      </c>
      <c r="F132" s="51">
        <v>297.7</v>
      </c>
      <c r="G132" s="51">
        <v>314.60000000000002</v>
      </c>
      <c r="H132" s="51">
        <v>361.2</v>
      </c>
      <c r="I132" s="51">
        <v>412.85</v>
      </c>
      <c r="J132" s="51">
        <v>533.29999999999995</v>
      </c>
      <c r="K132" s="51">
        <v>587.04999999999995</v>
      </c>
      <c r="L132" s="51">
        <v>710.2</v>
      </c>
      <c r="N132" s="46" t="str">
        <f>'[1]EXP FÁCIL STANDARD'!$A$1&amp;O132&amp;P132</f>
        <v>EXPORTA FÁCIL STANDARD - 45128INFINITE 34.501 a 5.000</v>
      </c>
      <c r="O132" s="50" t="s">
        <v>51</v>
      </c>
      <c r="P132" s="50" t="s">
        <v>52</v>
      </c>
      <c r="Q132" s="51">
        <v>235.15</v>
      </c>
      <c r="R132" s="51">
        <v>280.14999999999998</v>
      </c>
      <c r="S132" s="51">
        <v>310.95</v>
      </c>
      <c r="T132" s="51">
        <v>328.4</v>
      </c>
      <c r="U132" s="51">
        <v>420.55</v>
      </c>
      <c r="V132" s="51">
        <v>463.15</v>
      </c>
      <c r="W132" s="51">
        <v>561.29999999999995</v>
      </c>
      <c r="AU132" s="46" t="str">
        <f t="shared" ref="AU132:AU195" si="32">$AU$1&amp;AV132&amp;AW132</f>
        <v>PACKET EXPRESS - 33170 Peso (g)</v>
      </c>
      <c r="AV132" s="43"/>
      <c r="AW132" s="43" t="s">
        <v>12</v>
      </c>
      <c r="AX132" s="49" t="s">
        <v>20</v>
      </c>
      <c r="AZ132" s="46" t="str">
        <f t="shared" ref="AZ132:AZ193" si="33">$AZ$1&amp;BA132&amp;BB132</f>
        <v>PACKET STANDARD  - 33162INFINITE 34.501 a 5.000</v>
      </c>
      <c r="BA132" s="50" t="s">
        <v>51</v>
      </c>
      <c r="BB132" s="50" t="s">
        <v>52</v>
      </c>
      <c r="BC132" s="51">
        <v>51.89</v>
      </c>
      <c r="BE132" s="46" t="str">
        <f t="shared" ref="BE132:BE195" si="34">$BE$1&amp;BF132&amp;BG132</f>
        <v>PACKET NOVAS FAIXAS - 33227 Peso (g)</v>
      </c>
      <c r="BF132" s="43"/>
      <c r="BG132" s="43" t="s">
        <v>12</v>
      </c>
      <c r="BH132" s="49" t="s">
        <v>20</v>
      </c>
      <c r="BJ132" s="46"/>
      <c r="BK132" s="50"/>
      <c r="BL132" s="50"/>
      <c r="BM132" s="51"/>
      <c r="BN132" s="51"/>
      <c r="BO132" s="51"/>
      <c r="BP132" s="51"/>
      <c r="BQ132" s="51"/>
      <c r="BR132" s="51"/>
      <c r="BS132" s="51"/>
    </row>
    <row r="133" spans="3:71" x14ac:dyDescent="0.25">
      <c r="C133" s="46" t="str">
        <f t="shared" si="31"/>
        <v>EXPORTA FÁCIL EXPRESSO - 45110INFINITE 31/2 Kg Adicional</v>
      </c>
      <c r="D133" s="50" t="s">
        <v>51</v>
      </c>
      <c r="E133" s="50" t="s">
        <v>54</v>
      </c>
      <c r="F133" s="51">
        <v>20.9</v>
      </c>
      <c r="G133" s="51">
        <v>24.7</v>
      </c>
      <c r="H133" s="51">
        <v>26.65</v>
      </c>
      <c r="I133" s="51">
        <v>28.55</v>
      </c>
      <c r="J133" s="51">
        <v>37.1</v>
      </c>
      <c r="K133" s="51">
        <v>40.9</v>
      </c>
      <c r="L133" s="51">
        <v>49.4</v>
      </c>
      <c r="N133" s="46" t="str">
        <f>'[1]EXP FÁCIL STANDARD'!$A$1&amp;O133&amp;P133</f>
        <v>EXPORTA FÁCIL STANDARD - 45128INFINITE 31/2 Kg Adicional</v>
      </c>
      <c r="O133" s="50" t="s">
        <v>51</v>
      </c>
      <c r="P133" s="50" t="s">
        <v>54</v>
      </c>
      <c r="Q133" s="51">
        <v>15.25</v>
      </c>
      <c r="R133" s="51">
        <v>18.100000000000001</v>
      </c>
      <c r="S133" s="51">
        <v>19.95</v>
      </c>
      <c r="T133" s="51">
        <v>21.9</v>
      </c>
      <c r="U133" s="51">
        <v>26.65</v>
      </c>
      <c r="V133" s="51">
        <v>29.45</v>
      </c>
      <c r="W133" s="51">
        <v>36.15</v>
      </c>
      <c r="AU133" s="46" t="str">
        <f t="shared" si="32"/>
        <v>PACKET EXPRESS - 33170INFINITE 30 a 300</v>
      </c>
      <c r="AV133" s="50" t="s">
        <v>51</v>
      </c>
      <c r="AW133" s="50" t="s">
        <v>24</v>
      </c>
      <c r="AX133" s="51">
        <v>31.43</v>
      </c>
      <c r="AZ133" s="46" t="str">
        <f t="shared" si="33"/>
        <v>PACKET STANDARD  - 33162INFINITE 31/2 Kg Adicional</v>
      </c>
      <c r="BA133" s="50" t="s">
        <v>51</v>
      </c>
      <c r="BB133" s="50" t="s">
        <v>54</v>
      </c>
      <c r="BC133" s="51">
        <v>3.02</v>
      </c>
      <c r="BE133" s="46" t="str">
        <f t="shared" si="34"/>
        <v>PACKET NOVAS FAIXAS - 33227INFINITE 30 a 200</v>
      </c>
      <c r="BF133" s="50" t="s">
        <v>51</v>
      </c>
      <c r="BG133" s="50" t="s">
        <v>25</v>
      </c>
      <c r="BH133" s="50">
        <v>15.75</v>
      </c>
      <c r="BJ133" s="46"/>
      <c r="BK133" s="50"/>
      <c r="BL133" s="50"/>
      <c r="BM133" s="51"/>
      <c r="BN133" s="51"/>
      <c r="BO133" s="51"/>
      <c r="BP133" s="51"/>
      <c r="BQ133" s="51"/>
      <c r="BR133" s="51"/>
      <c r="BS133" s="51"/>
    </row>
    <row r="134" spans="3:71" x14ac:dyDescent="0.25">
      <c r="C134" s="46" t="str">
        <f t="shared" si="31"/>
        <v>EXPORTA FÁCIL EXPRESSO - 45110 Peso (g)</v>
      </c>
      <c r="D134" s="43"/>
      <c r="E134" s="43" t="s">
        <v>12</v>
      </c>
      <c r="F134" s="49" t="s">
        <v>13</v>
      </c>
      <c r="G134" s="49" t="s">
        <v>14</v>
      </c>
      <c r="H134" s="49" t="s">
        <v>15</v>
      </c>
      <c r="I134" s="49" t="s">
        <v>16</v>
      </c>
      <c r="J134" s="49" t="s">
        <v>17</v>
      </c>
      <c r="K134" s="49" t="s">
        <v>18</v>
      </c>
      <c r="L134" s="49" t="s">
        <v>19</v>
      </c>
      <c r="N134" s="46" t="str">
        <f>'[1]EXP FÁCIL STANDARD'!$A$1&amp;O134&amp;P134</f>
        <v>EXPORTA FÁCIL STANDARD - 45128 Peso (g)</v>
      </c>
      <c r="O134" s="43"/>
      <c r="P134" s="43" t="s">
        <v>12</v>
      </c>
      <c r="Q134" s="49" t="s">
        <v>13</v>
      </c>
      <c r="R134" s="49" t="s">
        <v>14</v>
      </c>
      <c r="S134" s="49" t="s">
        <v>15</v>
      </c>
      <c r="T134" s="49" t="s">
        <v>16</v>
      </c>
      <c r="U134" s="49" t="s">
        <v>17</v>
      </c>
      <c r="V134" s="49" t="s">
        <v>18</v>
      </c>
      <c r="W134" s="49" t="s">
        <v>19</v>
      </c>
      <c r="AU134" s="46" t="str">
        <f t="shared" si="32"/>
        <v>PACKET EXPRESS - 33170INFINITE 3301 a 500</v>
      </c>
      <c r="AV134" s="50" t="s">
        <v>51</v>
      </c>
      <c r="AW134" s="50" t="s">
        <v>30</v>
      </c>
      <c r="AX134" s="51">
        <v>32.81</v>
      </c>
      <c r="AZ134" s="46" t="str">
        <f t="shared" si="33"/>
        <v>PACKET STANDARD  - 33162 Peso (g)</v>
      </c>
      <c r="BA134" s="43"/>
      <c r="BB134" s="43" t="s">
        <v>12</v>
      </c>
      <c r="BC134" s="49" t="s">
        <v>20</v>
      </c>
      <c r="BE134" s="46" t="str">
        <f t="shared" si="34"/>
        <v>PACKET NOVAS FAIXAS - 33227INFINITE 3201 a 500</v>
      </c>
      <c r="BF134" s="50" t="s">
        <v>51</v>
      </c>
      <c r="BG134" s="50" t="s">
        <v>31</v>
      </c>
      <c r="BH134" s="50">
        <v>23.34</v>
      </c>
      <c r="BJ134" s="46"/>
      <c r="BK134" s="43"/>
      <c r="BL134" s="43"/>
      <c r="BM134" s="49"/>
      <c r="BN134" s="49"/>
      <c r="BO134" s="49"/>
      <c r="BP134" s="49"/>
      <c r="BQ134" s="49"/>
      <c r="BR134" s="49"/>
      <c r="BS134" s="49"/>
    </row>
    <row r="135" spans="3:71" x14ac:dyDescent="0.25">
      <c r="C135" s="46" t="str">
        <f t="shared" si="31"/>
        <v>EXPORTA FÁCIL EXPRESSO - 45110INFINITE 40 a 500</v>
      </c>
      <c r="D135" s="50" t="s">
        <v>53</v>
      </c>
      <c r="E135" s="50" t="s">
        <v>22</v>
      </c>
      <c r="F135" s="51">
        <v>179.2</v>
      </c>
      <c r="G135" s="51">
        <v>185.8</v>
      </c>
      <c r="H135" s="51">
        <v>215.7</v>
      </c>
      <c r="I135" s="51">
        <v>249.25</v>
      </c>
      <c r="J135" s="51">
        <v>321.64999999999998</v>
      </c>
      <c r="K135" s="51">
        <v>353.9</v>
      </c>
      <c r="L135" s="51">
        <v>428.15</v>
      </c>
      <c r="N135" s="46" t="str">
        <f>'[1]EXP FÁCIL STANDARD'!$A$1&amp;O135&amp;P135</f>
        <v>EXPORTA FÁCIL STANDARD - 45128INFINITE 40 a 500</v>
      </c>
      <c r="O135" s="50" t="s">
        <v>53</v>
      </c>
      <c r="P135" s="50" t="s">
        <v>22</v>
      </c>
      <c r="Q135" s="51">
        <v>143.4</v>
      </c>
      <c r="R135" s="51">
        <v>170.85</v>
      </c>
      <c r="S135" s="51">
        <v>189.85</v>
      </c>
      <c r="T135" s="51">
        <v>199.4</v>
      </c>
      <c r="U135" s="51">
        <v>257.3</v>
      </c>
      <c r="V135" s="51">
        <v>283.14999999999998</v>
      </c>
      <c r="W135" s="51">
        <v>342.55</v>
      </c>
      <c r="AU135" s="46" t="str">
        <f t="shared" si="32"/>
        <v>PACKET EXPRESS - 33170INFINITE 3501 a 1000</v>
      </c>
      <c r="AV135" s="50" t="s">
        <v>51</v>
      </c>
      <c r="AW135" s="50" t="s">
        <v>28</v>
      </c>
      <c r="AX135" s="51">
        <v>36.25</v>
      </c>
      <c r="AZ135" s="46" t="str">
        <f t="shared" si="33"/>
        <v>PACKET STANDARD  - 33162INFINITE 40 a 500</v>
      </c>
      <c r="BA135" s="50" t="s">
        <v>53</v>
      </c>
      <c r="BB135" s="50" t="s">
        <v>22</v>
      </c>
      <c r="BC135" s="51">
        <v>24.37</v>
      </c>
      <c r="BE135" s="46" t="str">
        <f t="shared" si="34"/>
        <v>PACKET NOVAS FAIXAS - 33227INFINITE 3501 a 1000</v>
      </c>
      <c r="BF135" s="50" t="s">
        <v>51</v>
      </c>
      <c r="BG135" s="50" t="s">
        <v>28</v>
      </c>
      <c r="BH135" s="50">
        <v>26.19</v>
      </c>
      <c r="BJ135" s="46"/>
      <c r="BK135" s="50"/>
      <c r="BL135" s="50"/>
      <c r="BM135" s="51"/>
      <c r="BN135" s="51"/>
      <c r="BO135" s="51"/>
      <c r="BP135" s="51"/>
      <c r="BQ135" s="51"/>
      <c r="BR135" s="51"/>
      <c r="BS135" s="51"/>
    </row>
    <row r="136" spans="3:71" x14ac:dyDescent="0.25">
      <c r="C136" s="46" t="str">
        <f t="shared" si="31"/>
        <v>EXPORTA FÁCIL EXPRESSO - 45110INFINITE 4501 a 1000</v>
      </c>
      <c r="D136" s="50" t="s">
        <v>53</v>
      </c>
      <c r="E136" s="50" t="s">
        <v>28</v>
      </c>
      <c r="F136" s="51">
        <v>190.15</v>
      </c>
      <c r="G136" s="51">
        <v>197.1</v>
      </c>
      <c r="H136" s="51">
        <v>228.85</v>
      </c>
      <c r="I136" s="51">
        <v>264.45</v>
      </c>
      <c r="J136" s="51">
        <v>341.2</v>
      </c>
      <c r="K136" s="51">
        <v>375.4</v>
      </c>
      <c r="L136" s="51">
        <v>454.3</v>
      </c>
      <c r="N136" s="46" t="str">
        <f>'[1]EXP FÁCIL STANDARD'!$A$1&amp;O136&amp;P136</f>
        <v>EXPORTA FÁCIL STANDARD - 45128INFINITE 4501 a 1000</v>
      </c>
      <c r="O136" s="50" t="s">
        <v>53</v>
      </c>
      <c r="P136" s="50" t="s">
        <v>28</v>
      </c>
      <c r="Q136" s="51">
        <v>152.15</v>
      </c>
      <c r="R136" s="51">
        <v>181.35</v>
      </c>
      <c r="S136" s="51">
        <v>201.35</v>
      </c>
      <c r="T136" s="51">
        <v>211.55</v>
      </c>
      <c r="U136" s="51">
        <v>273</v>
      </c>
      <c r="V136" s="51">
        <v>300.35000000000002</v>
      </c>
      <c r="W136" s="51">
        <v>363.5</v>
      </c>
      <c r="AU136" s="46" t="str">
        <f t="shared" si="32"/>
        <v>PACKET EXPRESS - 33170INFINITE 31001 a 1.500</v>
      </c>
      <c r="AV136" s="50" t="s">
        <v>51</v>
      </c>
      <c r="AW136" s="50" t="s">
        <v>34</v>
      </c>
      <c r="AX136" s="51">
        <v>39.71</v>
      </c>
      <c r="AZ136" s="46" t="str">
        <f t="shared" si="33"/>
        <v>PACKET STANDARD  - 33162INFINITE 4501 a 1000</v>
      </c>
      <c r="BA136" s="50" t="s">
        <v>53</v>
      </c>
      <c r="BB136" s="50" t="s">
        <v>28</v>
      </c>
      <c r="BC136" s="51">
        <v>27.36</v>
      </c>
      <c r="BE136" s="46" t="str">
        <f t="shared" si="34"/>
        <v>PACKET NOVAS FAIXAS - 33227INFINITE 31001 a 1.500</v>
      </c>
      <c r="BF136" s="50" t="s">
        <v>51</v>
      </c>
      <c r="BG136" s="50" t="s">
        <v>34</v>
      </c>
      <c r="BH136" s="50">
        <v>29.06</v>
      </c>
      <c r="BJ136" s="46"/>
      <c r="BK136" s="50"/>
      <c r="BL136" s="50"/>
      <c r="BM136" s="51"/>
      <c r="BN136" s="51"/>
      <c r="BO136" s="51"/>
      <c r="BP136" s="51"/>
      <c r="BQ136" s="51"/>
      <c r="BR136" s="51"/>
      <c r="BS136" s="51"/>
    </row>
    <row r="137" spans="3:71" x14ac:dyDescent="0.25">
      <c r="C137" s="46" t="str">
        <f t="shared" si="31"/>
        <v>EXPORTA FÁCIL EXPRESSO - 45110INFINITE 41001 a 1.500</v>
      </c>
      <c r="D137" s="50" t="s">
        <v>53</v>
      </c>
      <c r="E137" s="50" t="s">
        <v>34</v>
      </c>
      <c r="F137" s="51">
        <v>201.1</v>
      </c>
      <c r="G137" s="51">
        <v>208.4</v>
      </c>
      <c r="H137" s="51">
        <v>242.05</v>
      </c>
      <c r="I137" s="51">
        <v>279.55</v>
      </c>
      <c r="J137" s="51">
        <v>360.75</v>
      </c>
      <c r="K137" s="51">
        <v>396.95</v>
      </c>
      <c r="L137" s="51">
        <v>480.3</v>
      </c>
      <c r="N137" s="46" t="str">
        <f>'[1]EXP FÁCIL STANDARD'!$A$1&amp;O137&amp;P137</f>
        <v>EXPORTA FÁCIL STANDARD - 45128INFINITE 41001 a 1.500</v>
      </c>
      <c r="O137" s="50" t="s">
        <v>53</v>
      </c>
      <c r="P137" s="50" t="s">
        <v>34</v>
      </c>
      <c r="Q137" s="51">
        <v>160.9</v>
      </c>
      <c r="R137" s="51">
        <v>191.75</v>
      </c>
      <c r="S137" s="51">
        <v>212.95</v>
      </c>
      <c r="T137" s="51">
        <v>223.65</v>
      </c>
      <c r="U137" s="51">
        <v>288.7</v>
      </c>
      <c r="V137" s="51">
        <v>317.64999999999998</v>
      </c>
      <c r="W137" s="51">
        <v>384.25</v>
      </c>
      <c r="AU137" s="46" t="str">
        <f t="shared" si="32"/>
        <v>PACKET EXPRESS - 33170INFINITE 31.501 a 2.000</v>
      </c>
      <c r="AV137" s="50" t="s">
        <v>51</v>
      </c>
      <c r="AW137" s="50" t="s">
        <v>38</v>
      </c>
      <c r="AX137" s="51">
        <v>43.16</v>
      </c>
      <c r="AZ137" s="46" t="str">
        <f t="shared" si="33"/>
        <v>PACKET STANDARD  - 33162INFINITE 41001 a 1.500</v>
      </c>
      <c r="BA137" s="50" t="s">
        <v>53</v>
      </c>
      <c r="BB137" s="50" t="s">
        <v>34</v>
      </c>
      <c r="BC137" s="51">
        <v>30.34</v>
      </c>
      <c r="BE137" s="46" t="str">
        <f t="shared" si="34"/>
        <v>PACKET NOVAS FAIXAS - 33227INFINITE 31.501 a 2.000</v>
      </c>
      <c r="BF137" s="50" t="s">
        <v>51</v>
      </c>
      <c r="BG137" s="50" t="s">
        <v>38</v>
      </c>
      <c r="BH137" s="50">
        <v>31.91</v>
      </c>
      <c r="BJ137" s="46"/>
      <c r="BK137" s="50"/>
      <c r="BL137" s="50"/>
      <c r="BM137" s="51"/>
      <c r="BN137" s="51"/>
      <c r="BO137" s="51"/>
      <c r="BP137" s="51"/>
      <c r="BQ137" s="51"/>
      <c r="BR137" s="51"/>
      <c r="BS137" s="51"/>
    </row>
    <row r="138" spans="3:71" x14ac:dyDescent="0.25">
      <c r="C138" s="46" t="str">
        <f t="shared" si="31"/>
        <v>EXPORTA FÁCIL EXPRESSO - 45110INFINITE 41.501 a 2.000</v>
      </c>
      <c r="D138" s="50" t="s">
        <v>53</v>
      </c>
      <c r="E138" s="50" t="s">
        <v>38</v>
      </c>
      <c r="F138" s="51">
        <v>212.1</v>
      </c>
      <c r="G138" s="51">
        <v>219.8</v>
      </c>
      <c r="H138" s="51">
        <v>255.25</v>
      </c>
      <c r="I138" s="51">
        <v>294.95</v>
      </c>
      <c r="J138" s="51">
        <v>380.7</v>
      </c>
      <c r="K138" s="51">
        <v>418.75</v>
      </c>
      <c r="L138" s="51">
        <v>506.65</v>
      </c>
      <c r="N138" s="46" t="str">
        <f>'[1]EXP FÁCIL STANDARD'!$A$1&amp;O138&amp;P138</f>
        <v>EXPORTA FÁCIL STANDARD - 45128INFINITE 41.501 a 2.000</v>
      </c>
      <c r="O138" s="50" t="s">
        <v>53</v>
      </c>
      <c r="P138" s="50" t="s">
        <v>38</v>
      </c>
      <c r="Q138" s="51">
        <v>169.7</v>
      </c>
      <c r="R138" s="51">
        <v>202.2</v>
      </c>
      <c r="S138" s="51">
        <v>224.7</v>
      </c>
      <c r="T138" s="51">
        <v>235.95</v>
      </c>
      <c r="U138" s="51">
        <v>304.55</v>
      </c>
      <c r="V138" s="51">
        <v>335.05</v>
      </c>
      <c r="W138" s="51">
        <v>405.4</v>
      </c>
      <c r="AU138" s="46" t="str">
        <f t="shared" si="32"/>
        <v>PACKET EXPRESS - 33170INFINITE 32.001 a 2.500</v>
      </c>
      <c r="AV138" s="50" t="s">
        <v>51</v>
      </c>
      <c r="AW138" s="50" t="s">
        <v>42</v>
      </c>
      <c r="AX138" s="51">
        <v>46.61</v>
      </c>
      <c r="AZ138" s="46" t="str">
        <f t="shared" si="33"/>
        <v>PACKET STANDARD  - 33162INFINITE 41.501 a 2.000</v>
      </c>
      <c r="BA138" s="50" t="s">
        <v>53</v>
      </c>
      <c r="BB138" s="50" t="s">
        <v>38</v>
      </c>
      <c r="BC138" s="51">
        <v>33.32</v>
      </c>
      <c r="BE138" s="46" t="str">
        <f t="shared" si="34"/>
        <v>PACKET NOVAS FAIXAS - 33227INFINITE 32.001 a 2.500</v>
      </c>
      <c r="BF138" s="50" t="s">
        <v>51</v>
      </c>
      <c r="BG138" s="50" t="s">
        <v>42</v>
      </c>
      <c r="BH138" s="50">
        <v>34.76</v>
      </c>
      <c r="BJ138" s="46"/>
      <c r="BK138" s="50"/>
      <c r="BL138" s="50"/>
      <c r="BM138" s="51"/>
      <c r="BN138" s="51"/>
      <c r="BO138" s="51"/>
      <c r="BP138" s="51"/>
      <c r="BQ138" s="51"/>
      <c r="BR138" s="51"/>
      <c r="BS138" s="51"/>
    </row>
    <row r="139" spans="3:71" x14ac:dyDescent="0.25">
      <c r="C139" s="46" t="str">
        <f t="shared" si="31"/>
        <v>EXPORTA FÁCIL EXPRESSO - 45110INFINITE 42.001 a 2.500</v>
      </c>
      <c r="D139" s="50" t="s">
        <v>53</v>
      </c>
      <c r="E139" s="50" t="s">
        <v>42</v>
      </c>
      <c r="F139" s="51">
        <v>223.05</v>
      </c>
      <c r="G139" s="51">
        <v>231.1</v>
      </c>
      <c r="H139" s="51">
        <v>268.45</v>
      </c>
      <c r="I139" s="51">
        <v>310.2</v>
      </c>
      <c r="J139" s="51">
        <v>400.2</v>
      </c>
      <c r="K139" s="51">
        <v>440.3</v>
      </c>
      <c r="L139" s="51">
        <v>532.79999999999995</v>
      </c>
      <c r="N139" s="46" t="str">
        <f>'[1]EXP FÁCIL STANDARD'!$A$1&amp;O139&amp;P139</f>
        <v>EXPORTA FÁCIL STANDARD - 45128INFINITE 42.001 a 2.500</v>
      </c>
      <c r="O139" s="50" t="s">
        <v>53</v>
      </c>
      <c r="P139" s="50" t="s">
        <v>42</v>
      </c>
      <c r="Q139" s="51">
        <v>178.45</v>
      </c>
      <c r="R139" s="51">
        <v>212.65</v>
      </c>
      <c r="S139" s="51">
        <v>236.25</v>
      </c>
      <c r="T139" s="51">
        <v>248.1</v>
      </c>
      <c r="U139" s="51">
        <v>320.2</v>
      </c>
      <c r="V139" s="51">
        <v>352.35</v>
      </c>
      <c r="W139" s="51">
        <v>426.25</v>
      </c>
      <c r="AU139" s="46" t="str">
        <f t="shared" si="32"/>
        <v>PACKET EXPRESS - 33170INFINITE 32.501 a 3.000</v>
      </c>
      <c r="AV139" s="50" t="s">
        <v>51</v>
      </c>
      <c r="AW139" s="50" t="s">
        <v>44</v>
      </c>
      <c r="AX139" s="51">
        <v>50.08</v>
      </c>
      <c r="AZ139" s="46" t="str">
        <f t="shared" si="33"/>
        <v>PACKET STANDARD  - 33162INFINITE 42.001 a 2.500</v>
      </c>
      <c r="BA139" s="50" t="s">
        <v>53</v>
      </c>
      <c r="BB139" s="50" t="s">
        <v>42</v>
      </c>
      <c r="BC139" s="51">
        <v>36.299999999999997</v>
      </c>
      <c r="BE139" s="46" t="str">
        <f t="shared" si="34"/>
        <v>PACKET NOVAS FAIXAS - 33227INFINITE 32.501 a 3.000</v>
      </c>
      <c r="BF139" s="50" t="s">
        <v>51</v>
      </c>
      <c r="BG139" s="50" t="s">
        <v>44</v>
      </c>
      <c r="BH139" s="50">
        <v>37.619999999999997</v>
      </c>
      <c r="BJ139" s="46"/>
      <c r="BK139" s="50"/>
      <c r="BL139" s="50"/>
      <c r="BM139" s="51"/>
      <c r="BN139" s="51"/>
      <c r="BO139" s="51"/>
      <c r="BP139" s="51"/>
      <c r="BQ139" s="51"/>
      <c r="BR139" s="51"/>
      <c r="BS139" s="51"/>
    </row>
    <row r="140" spans="3:71" x14ac:dyDescent="0.25">
      <c r="C140" s="46" t="str">
        <f t="shared" si="31"/>
        <v>EXPORTA FÁCIL EXPRESSO - 45110INFINITE 42.501 a 3.000</v>
      </c>
      <c r="D140" s="50" t="s">
        <v>53</v>
      </c>
      <c r="E140" s="50" t="s">
        <v>44</v>
      </c>
      <c r="F140" s="51">
        <v>233.95</v>
      </c>
      <c r="G140" s="51">
        <v>242.5</v>
      </c>
      <c r="H140" s="51">
        <v>281.55</v>
      </c>
      <c r="I140" s="51">
        <v>325.25</v>
      </c>
      <c r="J140" s="51">
        <v>419.8</v>
      </c>
      <c r="K140" s="51">
        <v>462</v>
      </c>
      <c r="L140" s="51">
        <v>558.95000000000005</v>
      </c>
      <c r="N140" s="46" t="str">
        <f>'[1]EXP FÁCIL STANDARD'!$A$1&amp;O140&amp;P140</f>
        <v>EXPORTA FÁCIL STANDARD - 45128INFINITE 42.501 a 3.000</v>
      </c>
      <c r="O140" s="50" t="s">
        <v>53</v>
      </c>
      <c r="P140" s="50" t="s">
        <v>44</v>
      </c>
      <c r="Q140" s="51">
        <v>187.2</v>
      </c>
      <c r="R140" s="51">
        <v>223.15</v>
      </c>
      <c r="S140" s="51">
        <v>247.85</v>
      </c>
      <c r="T140" s="51">
        <v>260.3</v>
      </c>
      <c r="U140" s="51">
        <v>335.9</v>
      </c>
      <c r="V140" s="51">
        <v>369.55</v>
      </c>
      <c r="W140" s="51">
        <v>447.15</v>
      </c>
      <c r="AU140" s="46" t="str">
        <f t="shared" si="32"/>
        <v>PACKET EXPRESS - 33170INFINITE 33.001 a 3.500</v>
      </c>
      <c r="AV140" s="50" t="s">
        <v>51</v>
      </c>
      <c r="AW140" s="50" t="s">
        <v>46</v>
      </c>
      <c r="AX140" s="51">
        <v>53.52</v>
      </c>
      <c r="AZ140" s="46" t="str">
        <f t="shared" si="33"/>
        <v>PACKET STANDARD  - 33162INFINITE 42.501 a 3.000</v>
      </c>
      <c r="BA140" s="50" t="s">
        <v>53</v>
      </c>
      <c r="BB140" s="50" t="s">
        <v>44</v>
      </c>
      <c r="BC140" s="51">
        <v>39.29</v>
      </c>
      <c r="BE140" s="46" t="str">
        <f t="shared" si="34"/>
        <v>PACKET NOVAS FAIXAS - 33227INFINITE 33.001 a 3.500</v>
      </c>
      <c r="BF140" s="50" t="s">
        <v>51</v>
      </c>
      <c r="BG140" s="50" t="s">
        <v>46</v>
      </c>
      <c r="BH140" s="50">
        <v>40.47</v>
      </c>
      <c r="BJ140" s="46"/>
      <c r="BK140" s="50"/>
      <c r="BL140" s="50"/>
      <c r="BM140" s="51"/>
      <c r="BN140" s="51"/>
      <c r="BO140" s="51"/>
      <c r="BP140" s="51"/>
      <c r="BQ140" s="51"/>
      <c r="BR140" s="51"/>
      <c r="BS140" s="51"/>
    </row>
    <row r="141" spans="3:71" x14ac:dyDescent="0.25">
      <c r="C141" s="46" t="str">
        <f t="shared" si="31"/>
        <v>EXPORTA FÁCIL EXPRESSO - 45110INFINITE 43.001 a 3.500</v>
      </c>
      <c r="D141" s="50" t="s">
        <v>53</v>
      </c>
      <c r="E141" s="50" t="s">
        <v>46</v>
      </c>
      <c r="F141" s="51">
        <v>244.95</v>
      </c>
      <c r="G141" s="51">
        <v>253.9</v>
      </c>
      <c r="H141" s="51">
        <v>294.85000000000002</v>
      </c>
      <c r="I141" s="51">
        <v>340.65</v>
      </c>
      <c r="J141" s="51">
        <v>439.55</v>
      </c>
      <c r="K141" s="51">
        <v>483.75</v>
      </c>
      <c r="L141" s="51">
        <v>585.25</v>
      </c>
      <c r="N141" s="46" t="str">
        <f>'[1]EXP FÁCIL STANDARD'!$A$1&amp;O141&amp;P141</f>
        <v>EXPORTA FÁCIL STANDARD - 45128INFINITE 43.001 a 3.500</v>
      </c>
      <c r="O141" s="50" t="s">
        <v>53</v>
      </c>
      <c r="P141" s="50" t="s">
        <v>46</v>
      </c>
      <c r="Q141" s="51">
        <v>196.05</v>
      </c>
      <c r="R141" s="51">
        <v>233.55</v>
      </c>
      <c r="S141" s="51">
        <v>259.39999999999998</v>
      </c>
      <c r="T141" s="51">
        <v>272.55</v>
      </c>
      <c r="U141" s="51">
        <v>351.65</v>
      </c>
      <c r="V141" s="51">
        <v>387.05</v>
      </c>
      <c r="W141" s="51">
        <v>468.15</v>
      </c>
      <c r="AU141" s="46" t="str">
        <f t="shared" si="32"/>
        <v>PACKET EXPRESS - 33170INFINITE 33.501 a 4.000</v>
      </c>
      <c r="AV141" s="50" t="s">
        <v>51</v>
      </c>
      <c r="AW141" s="50" t="s">
        <v>48</v>
      </c>
      <c r="AX141" s="51">
        <v>56.98</v>
      </c>
      <c r="AZ141" s="46" t="str">
        <f t="shared" si="33"/>
        <v>PACKET STANDARD  - 33162INFINITE 43.001 a 3.500</v>
      </c>
      <c r="BA141" s="50" t="s">
        <v>53</v>
      </c>
      <c r="BB141" s="50" t="s">
        <v>46</v>
      </c>
      <c r="BC141" s="51">
        <v>42.27</v>
      </c>
      <c r="BE141" s="46" t="str">
        <f t="shared" si="34"/>
        <v>PACKET NOVAS FAIXAS - 33227INFINITE 33.501 a 4.000</v>
      </c>
      <c r="BF141" s="50" t="s">
        <v>51</v>
      </c>
      <c r="BG141" s="50" t="s">
        <v>48</v>
      </c>
      <c r="BH141" s="50">
        <v>43.33</v>
      </c>
      <c r="BJ141" s="46"/>
      <c r="BK141" s="50"/>
      <c r="BL141" s="50"/>
      <c r="BM141" s="51"/>
      <c r="BN141" s="51"/>
      <c r="BO141" s="51"/>
      <c r="BP141" s="51"/>
      <c r="BQ141" s="51"/>
      <c r="BR141" s="51"/>
      <c r="BS141" s="51"/>
    </row>
    <row r="142" spans="3:71" x14ac:dyDescent="0.25">
      <c r="C142" s="46" t="str">
        <f t="shared" si="31"/>
        <v>EXPORTA FÁCIL EXPRESSO - 45110INFINITE 43.501 a 4.000</v>
      </c>
      <c r="D142" s="50" t="s">
        <v>53</v>
      </c>
      <c r="E142" s="50" t="s">
        <v>48</v>
      </c>
      <c r="F142" s="51">
        <v>255.9</v>
      </c>
      <c r="G142" s="51">
        <v>265.2</v>
      </c>
      <c r="H142" s="51">
        <v>308</v>
      </c>
      <c r="I142" s="51">
        <v>355.85</v>
      </c>
      <c r="J142" s="51">
        <v>459.25</v>
      </c>
      <c r="K142" s="51">
        <v>505.3</v>
      </c>
      <c r="L142" s="51">
        <v>611.35</v>
      </c>
      <c r="N142" s="46" t="str">
        <f>'[1]EXP FÁCIL STANDARD'!$A$1&amp;O142&amp;P142</f>
        <v>EXPORTA FÁCIL STANDARD - 45128INFINITE 43.501 a 4.000</v>
      </c>
      <c r="O142" s="50" t="s">
        <v>53</v>
      </c>
      <c r="P142" s="50" t="s">
        <v>48</v>
      </c>
      <c r="Q142" s="51">
        <v>204.75</v>
      </c>
      <c r="R142" s="51">
        <v>244</v>
      </c>
      <c r="S142" s="51">
        <v>271</v>
      </c>
      <c r="T142" s="51">
        <v>284.7</v>
      </c>
      <c r="U142" s="51">
        <v>367.35</v>
      </c>
      <c r="V142" s="51">
        <v>404.2</v>
      </c>
      <c r="W142" s="51">
        <v>489.05</v>
      </c>
      <c r="AU142" s="46" t="str">
        <f t="shared" si="32"/>
        <v>PACKET EXPRESS - 33170INFINITE 34.001 a 4.500</v>
      </c>
      <c r="AV142" s="50" t="s">
        <v>51</v>
      </c>
      <c r="AW142" s="50" t="s">
        <v>50</v>
      </c>
      <c r="AX142" s="51">
        <v>60.43</v>
      </c>
      <c r="AZ142" s="46" t="str">
        <f t="shared" si="33"/>
        <v>PACKET STANDARD  - 33162INFINITE 43.501 a 4.000</v>
      </c>
      <c r="BA142" s="50" t="s">
        <v>53</v>
      </c>
      <c r="BB142" s="50" t="s">
        <v>48</v>
      </c>
      <c r="BC142" s="51">
        <v>45.25</v>
      </c>
      <c r="BE142" s="46" t="str">
        <f t="shared" si="34"/>
        <v>PACKET NOVAS FAIXAS - 33227INFINITE 34.001 a 4.500</v>
      </c>
      <c r="BF142" s="50" t="s">
        <v>51</v>
      </c>
      <c r="BG142" s="50" t="s">
        <v>50</v>
      </c>
      <c r="BH142" s="50">
        <v>46.19</v>
      </c>
      <c r="BJ142" s="46"/>
      <c r="BK142" s="50"/>
      <c r="BL142" s="50"/>
      <c r="BM142" s="51"/>
      <c r="BN142" s="51"/>
      <c r="BO142" s="51"/>
      <c r="BP142" s="51"/>
      <c r="BQ142" s="51"/>
      <c r="BR142" s="51"/>
      <c r="BS142" s="51"/>
    </row>
    <row r="143" spans="3:71" x14ac:dyDescent="0.25">
      <c r="C143" s="46" t="str">
        <f t="shared" si="31"/>
        <v>EXPORTA FÁCIL EXPRESSO - 45110INFINITE 44.001 a 4.500</v>
      </c>
      <c r="D143" s="50" t="s">
        <v>53</v>
      </c>
      <c r="E143" s="50" t="s">
        <v>50</v>
      </c>
      <c r="F143" s="51">
        <v>276.8</v>
      </c>
      <c r="G143" s="51">
        <v>289.89999999999998</v>
      </c>
      <c r="H143" s="51">
        <v>334.55</v>
      </c>
      <c r="I143" s="51">
        <v>384.35</v>
      </c>
      <c r="J143" s="51">
        <v>496.3</v>
      </c>
      <c r="K143" s="51">
        <v>546.20000000000005</v>
      </c>
      <c r="L143" s="51">
        <v>660.75</v>
      </c>
      <c r="N143" s="46" t="str">
        <f>'[1]EXP FÁCIL STANDARD'!$A$1&amp;O143&amp;P143</f>
        <v>EXPORTA FÁCIL STANDARD - 45128INFINITE 44.001 a 4.500</v>
      </c>
      <c r="O143" s="50" t="s">
        <v>53</v>
      </c>
      <c r="P143" s="50" t="s">
        <v>50</v>
      </c>
      <c r="Q143" s="51">
        <v>220</v>
      </c>
      <c r="R143" s="51">
        <v>262.10000000000002</v>
      </c>
      <c r="S143" s="51">
        <v>290.95</v>
      </c>
      <c r="T143" s="51">
        <v>306.55</v>
      </c>
      <c r="U143" s="51">
        <v>393.95</v>
      </c>
      <c r="V143" s="51">
        <v>433.65</v>
      </c>
      <c r="W143" s="51">
        <v>525.15</v>
      </c>
      <c r="AU143" s="46" t="str">
        <f t="shared" si="32"/>
        <v>PACKET EXPRESS - 33170INFINITE 34.501 a 5.000</v>
      </c>
      <c r="AV143" s="50" t="s">
        <v>51</v>
      </c>
      <c r="AW143" s="50" t="s">
        <v>52</v>
      </c>
      <c r="AX143" s="51">
        <v>63.88</v>
      </c>
      <c r="AZ143" s="46" t="str">
        <f t="shared" si="33"/>
        <v>PACKET STANDARD  - 33162INFINITE 44.001 a 4.500</v>
      </c>
      <c r="BA143" s="50" t="s">
        <v>53</v>
      </c>
      <c r="BB143" s="50" t="s">
        <v>50</v>
      </c>
      <c r="BC143" s="51">
        <v>48.23</v>
      </c>
      <c r="BE143" s="46" t="str">
        <f t="shared" si="34"/>
        <v>PACKET NOVAS FAIXAS - 33227INFINITE 34.501 a 5.000</v>
      </c>
      <c r="BF143" s="50" t="s">
        <v>51</v>
      </c>
      <c r="BG143" s="50" t="s">
        <v>52</v>
      </c>
      <c r="BH143" s="50">
        <v>49.05</v>
      </c>
      <c r="BJ143" s="46"/>
      <c r="BK143" s="50"/>
      <c r="BL143" s="50"/>
      <c r="BM143" s="51"/>
      <c r="BN143" s="51"/>
      <c r="BO143" s="51"/>
      <c r="BP143" s="51"/>
      <c r="BQ143" s="51"/>
      <c r="BR143" s="51"/>
      <c r="BS143" s="51"/>
    </row>
    <row r="144" spans="3:71" x14ac:dyDescent="0.25">
      <c r="C144" s="46" t="str">
        <f t="shared" si="31"/>
        <v>EXPORTA FÁCIL EXPRESSO - 45110INFINITE 44.501 a 5.000</v>
      </c>
      <c r="D144" s="50" t="s">
        <v>53</v>
      </c>
      <c r="E144" s="50" t="s">
        <v>52</v>
      </c>
      <c r="F144" s="51">
        <v>297.7</v>
      </c>
      <c r="G144" s="51">
        <v>314.60000000000002</v>
      </c>
      <c r="H144" s="51">
        <v>361.2</v>
      </c>
      <c r="I144" s="51">
        <v>412.85</v>
      </c>
      <c r="J144" s="51">
        <v>533.29999999999995</v>
      </c>
      <c r="K144" s="51">
        <v>587.04999999999995</v>
      </c>
      <c r="L144" s="51">
        <v>710.2</v>
      </c>
      <c r="N144" s="46" t="str">
        <f>'[1]EXP FÁCIL STANDARD'!$A$1&amp;O144&amp;P144</f>
        <v>EXPORTA FÁCIL STANDARD - 45128INFINITE 44.501 a 5.000</v>
      </c>
      <c r="O144" s="50" t="s">
        <v>53</v>
      </c>
      <c r="P144" s="50" t="s">
        <v>52</v>
      </c>
      <c r="Q144" s="51">
        <v>235.15</v>
      </c>
      <c r="R144" s="51">
        <v>280.14999999999998</v>
      </c>
      <c r="S144" s="51">
        <v>310.95</v>
      </c>
      <c r="T144" s="51">
        <v>328.4</v>
      </c>
      <c r="U144" s="51">
        <v>420.55</v>
      </c>
      <c r="V144" s="51">
        <v>463.15</v>
      </c>
      <c r="W144" s="51">
        <v>561.29999999999995</v>
      </c>
      <c r="AU144" s="46" t="str">
        <f t="shared" si="32"/>
        <v>PACKET EXPRESS - 33170INFINITE 31/2 Kg Adicional</v>
      </c>
      <c r="AV144" s="50" t="s">
        <v>51</v>
      </c>
      <c r="AW144" s="50" t="s">
        <v>54</v>
      </c>
      <c r="AX144" s="51">
        <v>3.46</v>
      </c>
      <c r="AZ144" s="46" t="str">
        <f t="shared" si="33"/>
        <v>PACKET STANDARD  - 33162INFINITE 44.501 a 5.000</v>
      </c>
      <c r="BA144" s="50" t="s">
        <v>53</v>
      </c>
      <c r="BB144" s="50" t="s">
        <v>52</v>
      </c>
      <c r="BC144" s="51">
        <v>51.22</v>
      </c>
      <c r="BE144" s="46" t="str">
        <f t="shared" si="34"/>
        <v>PACKET NOVAS FAIXAS - 33227INFINITE 31/2 Kg Adicional</v>
      </c>
      <c r="BF144" s="50" t="s">
        <v>51</v>
      </c>
      <c r="BG144" s="50" t="s">
        <v>54</v>
      </c>
      <c r="BH144" s="50">
        <v>2.85</v>
      </c>
      <c r="BJ144" s="46"/>
      <c r="BK144" s="50"/>
      <c r="BL144" s="50"/>
      <c r="BM144" s="51"/>
      <c r="BN144" s="51"/>
      <c r="BO144" s="51"/>
      <c r="BP144" s="51"/>
      <c r="BQ144" s="51"/>
      <c r="BR144" s="51"/>
      <c r="BS144" s="51"/>
    </row>
    <row r="145" spans="3:71" x14ac:dyDescent="0.25">
      <c r="C145" s="46" t="str">
        <f t="shared" si="31"/>
        <v>EXPORTA FÁCIL EXPRESSO - 45110INFINITE 41/2 Kg Adicional</v>
      </c>
      <c r="D145" s="50" t="s">
        <v>53</v>
      </c>
      <c r="E145" s="50" t="s">
        <v>54</v>
      </c>
      <c r="F145" s="51">
        <v>20.9</v>
      </c>
      <c r="G145" s="51">
        <v>24.7</v>
      </c>
      <c r="H145" s="51">
        <v>26.65</v>
      </c>
      <c r="I145" s="51">
        <v>28.55</v>
      </c>
      <c r="J145" s="51">
        <v>37.1</v>
      </c>
      <c r="K145" s="51">
        <v>40.9</v>
      </c>
      <c r="L145" s="51">
        <v>49.4</v>
      </c>
      <c r="N145" s="46" t="str">
        <f>'[1]EXP FÁCIL STANDARD'!$A$1&amp;O145&amp;P145</f>
        <v>EXPORTA FÁCIL STANDARD - 45128INFINITE 41/2 Kg Adicional</v>
      </c>
      <c r="O145" s="50" t="s">
        <v>53</v>
      </c>
      <c r="P145" s="50" t="s">
        <v>54</v>
      </c>
      <c r="Q145" s="51">
        <v>15.25</v>
      </c>
      <c r="R145" s="51">
        <v>18.100000000000001</v>
      </c>
      <c r="S145" s="51">
        <v>19.95</v>
      </c>
      <c r="T145" s="51">
        <v>21.9</v>
      </c>
      <c r="U145" s="51">
        <v>26.65</v>
      </c>
      <c r="V145" s="51">
        <v>29.45</v>
      </c>
      <c r="W145" s="51">
        <v>36.15</v>
      </c>
      <c r="AU145" s="46" t="str">
        <f t="shared" si="32"/>
        <v>PACKET EXPRESS - 33170 Peso (g)</v>
      </c>
      <c r="AV145" s="43"/>
      <c r="AW145" s="43" t="s">
        <v>12</v>
      </c>
      <c r="AX145" s="49" t="s">
        <v>20</v>
      </c>
      <c r="AZ145" s="46" t="str">
        <f t="shared" si="33"/>
        <v>PACKET STANDARD  - 33162INFINITE 41/2 Kg Adicional</v>
      </c>
      <c r="BA145" s="50" t="s">
        <v>53</v>
      </c>
      <c r="BB145" s="50" t="s">
        <v>54</v>
      </c>
      <c r="BC145" s="51">
        <v>2.98</v>
      </c>
      <c r="BE145" s="46" t="str">
        <f t="shared" si="34"/>
        <v>PACKET NOVAS FAIXAS - 33227 Peso (g)</v>
      </c>
      <c r="BF145" s="43"/>
      <c r="BG145" s="43" t="s">
        <v>12</v>
      </c>
      <c r="BH145" s="49" t="s">
        <v>20</v>
      </c>
      <c r="BJ145" s="46"/>
      <c r="BK145" s="50"/>
      <c r="BL145" s="50"/>
      <c r="BM145" s="51"/>
      <c r="BN145" s="51"/>
      <c r="BO145" s="51"/>
      <c r="BP145" s="51"/>
      <c r="BQ145" s="51"/>
      <c r="BR145" s="51"/>
      <c r="BS145" s="51"/>
    </row>
    <row r="146" spans="3:71" x14ac:dyDescent="0.25">
      <c r="C146" s="46" t="str">
        <f t="shared" si="31"/>
        <v>EXPORTA FÁCIL EXPRESSO - 45110 Peso (g)</v>
      </c>
      <c r="D146" s="43"/>
      <c r="E146" s="43" t="s">
        <v>12</v>
      </c>
      <c r="F146" s="49" t="s">
        <v>13</v>
      </c>
      <c r="G146" s="49" t="s">
        <v>14</v>
      </c>
      <c r="H146" s="49" t="s">
        <v>15</v>
      </c>
      <c r="I146" s="49" t="s">
        <v>16</v>
      </c>
      <c r="J146" s="49" t="s">
        <v>17</v>
      </c>
      <c r="K146" s="49" t="s">
        <v>18</v>
      </c>
      <c r="L146" s="49" t="s">
        <v>19</v>
      </c>
      <c r="N146" s="46" t="str">
        <f>'[1]EXP FÁCIL STANDARD'!$A$1&amp;O146&amp;P146</f>
        <v>EXPORTA FÁCIL STANDARD - 45128 Peso (g)</v>
      </c>
      <c r="O146" s="43"/>
      <c r="P146" s="43" t="s">
        <v>12</v>
      </c>
      <c r="Q146" s="49" t="s">
        <v>13</v>
      </c>
      <c r="R146" s="49" t="s">
        <v>14</v>
      </c>
      <c r="S146" s="49" t="s">
        <v>15</v>
      </c>
      <c r="T146" s="49" t="s">
        <v>16</v>
      </c>
      <c r="U146" s="49" t="s">
        <v>17</v>
      </c>
      <c r="V146" s="49" t="s">
        <v>18</v>
      </c>
      <c r="W146" s="49" t="s">
        <v>19</v>
      </c>
      <c r="AU146" s="46" t="str">
        <f t="shared" si="32"/>
        <v>PACKET EXPRESS - 33170INFINITE 40 a 300</v>
      </c>
      <c r="AV146" s="50" t="s">
        <v>53</v>
      </c>
      <c r="AW146" s="50" t="s">
        <v>24</v>
      </c>
      <c r="AX146" s="51">
        <v>31.02</v>
      </c>
      <c r="AZ146" s="46" t="str">
        <f t="shared" si="33"/>
        <v>PACKET STANDARD  - 33162 Peso (g)</v>
      </c>
      <c r="BA146" s="43"/>
      <c r="BB146" s="43" t="s">
        <v>12</v>
      </c>
      <c r="BC146" s="49" t="s">
        <v>20</v>
      </c>
      <c r="BE146" s="46" t="str">
        <f t="shared" si="34"/>
        <v>PACKET NOVAS FAIXAS - 33227INFINITE 40 a 200</v>
      </c>
      <c r="BF146" s="50" t="s">
        <v>53</v>
      </c>
      <c r="BG146" s="50" t="s">
        <v>25</v>
      </c>
      <c r="BH146" s="51">
        <v>15.55</v>
      </c>
      <c r="BJ146" s="46"/>
      <c r="BK146" s="43"/>
      <c r="BL146" s="43"/>
      <c r="BM146" s="49"/>
      <c r="BN146" s="49"/>
      <c r="BO146" s="49"/>
      <c r="BP146" s="49"/>
      <c r="BQ146" s="49"/>
      <c r="BR146" s="49"/>
      <c r="BS146" s="49"/>
    </row>
    <row r="147" spans="3:71" x14ac:dyDescent="0.25">
      <c r="C147" s="46" t="str">
        <f t="shared" si="31"/>
        <v>EXPORTA FÁCIL EXPRESSO - 45110INFINITE 50 a 500</v>
      </c>
      <c r="D147" s="50" t="s">
        <v>55</v>
      </c>
      <c r="E147" s="50" t="s">
        <v>22</v>
      </c>
      <c r="F147" s="51">
        <v>179.2</v>
      </c>
      <c r="G147" s="51">
        <v>185.8</v>
      </c>
      <c r="H147" s="51">
        <v>215.7</v>
      </c>
      <c r="I147" s="51">
        <v>249.25</v>
      </c>
      <c r="J147" s="51">
        <v>321.64999999999998</v>
      </c>
      <c r="K147" s="51">
        <v>353.9</v>
      </c>
      <c r="L147" s="51">
        <v>428.15</v>
      </c>
      <c r="N147" s="46" t="str">
        <f>'[1]EXP FÁCIL STANDARD'!$A$1&amp;O147&amp;P147</f>
        <v>EXPORTA FÁCIL STANDARD - 45128INFINITE 50 a 500</v>
      </c>
      <c r="O147" s="50" t="s">
        <v>55</v>
      </c>
      <c r="P147" s="50" t="s">
        <v>22</v>
      </c>
      <c r="Q147" s="51">
        <v>143.4</v>
      </c>
      <c r="R147" s="51">
        <v>170.85</v>
      </c>
      <c r="S147" s="51">
        <v>189.85</v>
      </c>
      <c r="T147" s="51">
        <v>199.4</v>
      </c>
      <c r="U147" s="51">
        <v>257.3</v>
      </c>
      <c r="V147" s="51">
        <v>283.14999999999998</v>
      </c>
      <c r="W147" s="51">
        <v>342.55</v>
      </c>
      <c r="AU147" s="46" t="str">
        <f t="shared" si="32"/>
        <v>PACKET EXPRESS - 33170INFINITE 4301 a 500</v>
      </c>
      <c r="AV147" s="50" t="s">
        <v>53</v>
      </c>
      <c r="AW147" s="50" t="s">
        <v>30</v>
      </c>
      <c r="AX147" s="51">
        <v>32.39</v>
      </c>
      <c r="AZ147" s="46" t="str">
        <f t="shared" si="33"/>
        <v>PACKET STANDARD  - 33162INFINITE 50 a 500</v>
      </c>
      <c r="BA147" s="50" t="s">
        <v>55</v>
      </c>
      <c r="BB147" s="50" t="s">
        <v>22</v>
      </c>
      <c r="BC147" s="51">
        <v>23.74</v>
      </c>
      <c r="BE147" s="46" t="str">
        <f t="shared" si="34"/>
        <v>PACKET NOVAS FAIXAS - 33227INFINITE 4201 a 500</v>
      </c>
      <c r="BF147" s="50" t="s">
        <v>53</v>
      </c>
      <c r="BG147" s="50" t="s">
        <v>31</v>
      </c>
      <c r="BH147" s="51">
        <v>23.04</v>
      </c>
      <c r="BJ147" s="46"/>
      <c r="BK147" s="50"/>
      <c r="BL147" s="50"/>
      <c r="BM147" s="51"/>
      <c r="BN147" s="51"/>
      <c r="BO147" s="51"/>
      <c r="BP147" s="51"/>
      <c r="BQ147" s="51"/>
      <c r="BR147" s="51"/>
      <c r="BS147" s="51"/>
    </row>
    <row r="148" spans="3:71" x14ac:dyDescent="0.25">
      <c r="C148" s="46" t="str">
        <f t="shared" si="31"/>
        <v>EXPORTA FÁCIL EXPRESSO - 45110INFINITE 5501 a 1000</v>
      </c>
      <c r="D148" s="50" t="s">
        <v>55</v>
      </c>
      <c r="E148" s="50" t="s">
        <v>28</v>
      </c>
      <c r="F148" s="51">
        <v>190.15</v>
      </c>
      <c r="G148" s="51">
        <v>197.1</v>
      </c>
      <c r="H148" s="51">
        <v>228.85</v>
      </c>
      <c r="I148" s="51">
        <v>264.45</v>
      </c>
      <c r="J148" s="51">
        <v>341.2</v>
      </c>
      <c r="K148" s="51">
        <v>375.4</v>
      </c>
      <c r="L148" s="51">
        <v>454.3</v>
      </c>
      <c r="N148" s="46" t="str">
        <f>'[1]EXP FÁCIL STANDARD'!$A$1&amp;O148&amp;P148</f>
        <v>EXPORTA FÁCIL STANDARD - 45128INFINITE 5501 a 1000</v>
      </c>
      <c r="O148" s="50" t="s">
        <v>55</v>
      </c>
      <c r="P148" s="50" t="s">
        <v>28</v>
      </c>
      <c r="Q148" s="51">
        <v>152.15</v>
      </c>
      <c r="R148" s="51">
        <v>181.35</v>
      </c>
      <c r="S148" s="51">
        <v>201.35</v>
      </c>
      <c r="T148" s="51">
        <v>211.55</v>
      </c>
      <c r="U148" s="51">
        <v>273</v>
      </c>
      <c r="V148" s="51">
        <v>300.35000000000002</v>
      </c>
      <c r="W148" s="51">
        <v>363.5</v>
      </c>
      <c r="AU148" s="46" t="str">
        <f t="shared" si="32"/>
        <v>PACKET EXPRESS - 33170INFINITE 4501 a 1000</v>
      </c>
      <c r="AV148" s="50" t="s">
        <v>53</v>
      </c>
      <c r="AW148" s="50" t="s">
        <v>28</v>
      </c>
      <c r="AX148" s="51">
        <v>35.79</v>
      </c>
      <c r="AZ148" s="46" t="str">
        <f t="shared" si="33"/>
        <v>PACKET STANDARD  - 33162INFINITE 5501 a 1000</v>
      </c>
      <c r="BA148" s="50" t="s">
        <v>55</v>
      </c>
      <c r="BB148" s="50" t="s">
        <v>28</v>
      </c>
      <c r="BC148" s="51">
        <v>26.65</v>
      </c>
      <c r="BE148" s="46" t="str">
        <f t="shared" si="34"/>
        <v>PACKET NOVAS FAIXAS - 33227INFINITE 4501 a 1000</v>
      </c>
      <c r="BF148" s="50" t="s">
        <v>53</v>
      </c>
      <c r="BG148" s="50" t="s">
        <v>28</v>
      </c>
      <c r="BH148" s="51">
        <v>25.86</v>
      </c>
      <c r="BJ148" s="46"/>
      <c r="BK148" s="50"/>
      <c r="BL148" s="50"/>
      <c r="BM148" s="51"/>
      <c r="BN148" s="51"/>
      <c r="BO148" s="51"/>
      <c r="BP148" s="51"/>
      <c r="BQ148" s="51"/>
      <c r="BR148" s="51"/>
      <c r="BS148" s="51"/>
    </row>
    <row r="149" spans="3:71" x14ac:dyDescent="0.25">
      <c r="C149" s="46" t="str">
        <f t="shared" si="31"/>
        <v>EXPORTA FÁCIL EXPRESSO - 45110INFINITE 51001 a 1.500</v>
      </c>
      <c r="D149" s="50" t="s">
        <v>55</v>
      </c>
      <c r="E149" s="50" t="s">
        <v>34</v>
      </c>
      <c r="F149" s="51">
        <v>201.1</v>
      </c>
      <c r="G149" s="51">
        <v>208.4</v>
      </c>
      <c r="H149" s="51">
        <v>242.05</v>
      </c>
      <c r="I149" s="51">
        <v>279.55</v>
      </c>
      <c r="J149" s="51">
        <v>360.75</v>
      </c>
      <c r="K149" s="51">
        <v>396.95</v>
      </c>
      <c r="L149" s="51">
        <v>480.3</v>
      </c>
      <c r="N149" s="46" t="str">
        <f>'[1]EXP FÁCIL STANDARD'!$A$1&amp;O149&amp;P149</f>
        <v>EXPORTA FÁCIL STANDARD - 45128INFINITE 51001 a 1.500</v>
      </c>
      <c r="O149" s="50" t="s">
        <v>55</v>
      </c>
      <c r="P149" s="50" t="s">
        <v>34</v>
      </c>
      <c r="Q149" s="51">
        <v>160.9</v>
      </c>
      <c r="R149" s="51">
        <v>191.75</v>
      </c>
      <c r="S149" s="51">
        <v>212.95</v>
      </c>
      <c r="T149" s="51">
        <v>223.65</v>
      </c>
      <c r="U149" s="51">
        <v>288.7</v>
      </c>
      <c r="V149" s="51">
        <v>317.64999999999998</v>
      </c>
      <c r="W149" s="51">
        <v>384.25</v>
      </c>
      <c r="AU149" s="46" t="str">
        <f t="shared" si="32"/>
        <v>PACKET EXPRESS - 33170INFINITE 41001 a 1.500</v>
      </c>
      <c r="AV149" s="50" t="s">
        <v>53</v>
      </c>
      <c r="AW149" s="50" t="s">
        <v>34</v>
      </c>
      <c r="AX149" s="51">
        <v>39.200000000000003</v>
      </c>
      <c r="AZ149" s="46" t="str">
        <f t="shared" si="33"/>
        <v>PACKET STANDARD  - 33162INFINITE 51001 a 1.500</v>
      </c>
      <c r="BA149" s="50" t="s">
        <v>55</v>
      </c>
      <c r="BB149" s="50" t="s">
        <v>34</v>
      </c>
      <c r="BC149" s="51">
        <v>29.55</v>
      </c>
      <c r="BE149" s="46" t="str">
        <f t="shared" si="34"/>
        <v>PACKET NOVAS FAIXAS - 33227INFINITE 41001 a 1.500</v>
      </c>
      <c r="BF149" s="50" t="s">
        <v>53</v>
      </c>
      <c r="BG149" s="50" t="s">
        <v>34</v>
      </c>
      <c r="BH149" s="51">
        <v>28.68</v>
      </c>
      <c r="BJ149" s="46"/>
      <c r="BK149" s="50"/>
      <c r="BL149" s="50"/>
      <c r="BM149" s="51"/>
      <c r="BN149" s="51"/>
      <c r="BO149" s="51"/>
      <c r="BP149" s="51"/>
      <c r="BQ149" s="51"/>
      <c r="BR149" s="51"/>
      <c r="BS149" s="51"/>
    </row>
    <row r="150" spans="3:71" x14ac:dyDescent="0.25">
      <c r="C150" s="46" t="str">
        <f t="shared" si="31"/>
        <v>EXPORTA FÁCIL EXPRESSO - 45110INFINITE 51.501 a 2.000</v>
      </c>
      <c r="D150" s="50" t="s">
        <v>55</v>
      </c>
      <c r="E150" s="50" t="s">
        <v>38</v>
      </c>
      <c r="F150" s="51">
        <v>212.1</v>
      </c>
      <c r="G150" s="51">
        <v>219.8</v>
      </c>
      <c r="H150" s="51">
        <v>255.25</v>
      </c>
      <c r="I150" s="51">
        <v>294.95</v>
      </c>
      <c r="J150" s="51">
        <v>380.7</v>
      </c>
      <c r="K150" s="51">
        <v>418.75</v>
      </c>
      <c r="L150" s="51">
        <v>506.65</v>
      </c>
      <c r="N150" s="46" t="str">
        <f>'[1]EXP FÁCIL STANDARD'!$A$1&amp;O150&amp;P150</f>
        <v>EXPORTA FÁCIL STANDARD - 45128INFINITE 51.501 a 2.000</v>
      </c>
      <c r="O150" s="50" t="s">
        <v>55</v>
      </c>
      <c r="P150" s="50" t="s">
        <v>38</v>
      </c>
      <c r="Q150" s="51">
        <v>169.7</v>
      </c>
      <c r="R150" s="51">
        <v>202.2</v>
      </c>
      <c r="S150" s="51">
        <v>224.7</v>
      </c>
      <c r="T150" s="51">
        <v>235.95</v>
      </c>
      <c r="U150" s="51">
        <v>304.55</v>
      </c>
      <c r="V150" s="51">
        <v>335.05</v>
      </c>
      <c r="W150" s="51">
        <v>405.4</v>
      </c>
      <c r="AU150" s="46" t="str">
        <f t="shared" si="32"/>
        <v>PACKET EXPRESS - 33170INFINITE 41.501 a 2.000</v>
      </c>
      <c r="AV150" s="50" t="s">
        <v>53</v>
      </c>
      <c r="AW150" s="50" t="s">
        <v>38</v>
      </c>
      <c r="AX150" s="51">
        <v>42.6</v>
      </c>
      <c r="AZ150" s="46" t="str">
        <f t="shared" si="33"/>
        <v>PACKET STANDARD  - 33162INFINITE 51.501 a 2.000</v>
      </c>
      <c r="BA150" s="50" t="s">
        <v>55</v>
      </c>
      <c r="BB150" s="50" t="s">
        <v>38</v>
      </c>
      <c r="BC150" s="51">
        <v>32.450000000000003</v>
      </c>
      <c r="BE150" s="46" t="str">
        <f t="shared" si="34"/>
        <v>PACKET NOVAS FAIXAS - 33227INFINITE 41.501 a 2.000</v>
      </c>
      <c r="BF150" s="50" t="s">
        <v>53</v>
      </c>
      <c r="BG150" s="50" t="s">
        <v>38</v>
      </c>
      <c r="BH150" s="51">
        <v>31.5</v>
      </c>
      <c r="BJ150" s="46"/>
      <c r="BK150" s="50"/>
      <c r="BL150" s="50"/>
      <c r="BM150" s="51"/>
      <c r="BN150" s="51"/>
      <c r="BO150" s="51"/>
      <c r="BP150" s="51"/>
      <c r="BQ150" s="51"/>
      <c r="BR150" s="51"/>
      <c r="BS150" s="51"/>
    </row>
    <row r="151" spans="3:71" x14ac:dyDescent="0.25">
      <c r="C151" s="46" t="str">
        <f t="shared" si="31"/>
        <v>EXPORTA FÁCIL EXPRESSO - 45110INFINITE 52.001 a 2.500</v>
      </c>
      <c r="D151" s="50" t="s">
        <v>55</v>
      </c>
      <c r="E151" s="50" t="s">
        <v>42</v>
      </c>
      <c r="F151" s="51">
        <v>223.05</v>
      </c>
      <c r="G151" s="51">
        <v>231.1</v>
      </c>
      <c r="H151" s="51">
        <v>268.45</v>
      </c>
      <c r="I151" s="51">
        <v>310.2</v>
      </c>
      <c r="J151" s="51">
        <v>400.2</v>
      </c>
      <c r="K151" s="51">
        <v>440.3</v>
      </c>
      <c r="L151" s="51">
        <v>532.79999999999995</v>
      </c>
      <c r="N151" s="46" t="str">
        <f>'[1]EXP FÁCIL STANDARD'!$A$1&amp;O151&amp;P151</f>
        <v>EXPORTA FÁCIL STANDARD - 45128INFINITE 52.001 a 2.500</v>
      </c>
      <c r="O151" s="50" t="s">
        <v>55</v>
      </c>
      <c r="P151" s="50" t="s">
        <v>42</v>
      </c>
      <c r="Q151" s="51">
        <v>178.45</v>
      </c>
      <c r="R151" s="51">
        <v>212.65</v>
      </c>
      <c r="S151" s="51">
        <v>236.25</v>
      </c>
      <c r="T151" s="51">
        <v>248.1</v>
      </c>
      <c r="U151" s="51">
        <v>320.2</v>
      </c>
      <c r="V151" s="51">
        <v>352.35</v>
      </c>
      <c r="W151" s="51">
        <v>426.25</v>
      </c>
      <c r="AU151" s="46" t="str">
        <f t="shared" si="32"/>
        <v>PACKET EXPRESS - 33170INFINITE 42.001 a 2.500</v>
      </c>
      <c r="AV151" s="50" t="s">
        <v>53</v>
      </c>
      <c r="AW151" s="50" t="s">
        <v>42</v>
      </c>
      <c r="AX151" s="51">
        <v>46.02</v>
      </c>
      <c r="AZ151" s="46" t="str">
        <f t="shared" si="33"/>
        <v>PACKET STANDARD  - 33162INFINITE 52.001 a 2.500</v>
      </c>
      <c r="BA151" s="50" t="s">
        <v>55</v>
      </c>
      <c r="BB151" s="50" t="s">
        <v>42</v>
      </c>
      <c r="BC151" s="51">
        <v>35.36</v>
      </c>
      <c r="BE151" s="46" t="str">
        <f t="shared" si="34"/>
        <v>PACKET NOVAS FAIXAS - 33227INFINITE 42.001 a 2.500</v>
      </c>
      <c r="BF151" s="50" t="s">
        <v>53</v>
      </c>
      <c r="BG151" s="50" t="s">
        <v>42</v>
      </c>
      <c r="BH151" s="51">
        <v>34.32</v>
      </c>
      <c r="BJ151" s="46"/>
      <c r="BK151" s="50"/>
      <c r="BL151" s="50"/>
      <c r="BM151" s="51"/>
      <c r="BN151" s="51"/>
      <c r="BO151" s="51"/>
      <c r="BP151" s="51"/>
      <c r="BQ151" s="51"/>
      <c r="BR151" s="51"/>
      <c r="BS151" s="51"/>
    </row>
    <row r="152" spans="3:71" x14ac:dyDescent="0.25">
      <c r="C152" s="46" t="str">
        <f t="shared" si="31"/>
        <v>EXPORTA FÁCIL EXPRESSO - 45110INFINITE 52.501 a 3.000</v>
      </c>
      <c r="D152" s="50" t="s">
        <v>55</v>
      </c>
      <c r="E152" s="50" t="s">
        <v>44</v>
      </c>
      <c r="F152" s="51">
        <v>233.95</v>
      </c>
      <c r="G152" s="51">
        <v>242.5</v>
      </c>
      <c r="H152" s="51">
        <v>281.55</v>
      </c>
      <c r="I152" s="51">
        <v>325.25</v>
      </c>
      <c r="J152" s="51">
        <v>419.8</v>
      </c>
      <c r="K152" s="51">
        <v>462</v>
      </c>
      <c r="L152" s="51">
        <v>558.95000000000005</v>
      </c>
      <c r="N152" s="46" t="str">
        <f>'[1]EXP FÁCIL STANDARD'!$A$1&amp;O152&amp;P152</f>
        <v>EXPORTA FÁCIL STANDARD - 45128INFINITE 52.501 a 3.000</v>
      </c>
      <c r="O152" s="50" t="s">
        <v>55</v>
      </c>
      <c r="P152" s="50" t="s">
        <v>44</v>
      </c>
      <c r="Q152" s="51">
        <v>187.2</v>
      </c>
      <c r="R152" s="51">
        <v>223.15</v>
      </c>
      <c r="S152" s="51">
        <v>247.85</v>
      </c>
      <c r="T152" s="51">
        <v>260.3</v>
      </c>
      <c r="U152" s="51">
        <v>335.9</v>
      </c>
      <c r="V152" s="51">
        <v>369.55</v>
      </c>
      <c r="W152" s="51">
        <v>447.15</v>
      </c>
      <c r="AU152" s="46" t="str">
        <f t="shared" si="32"/>
        <v>PACKET EXPRESS - 33170INFINITE 42.501 a 3.000</v>
      </c>
      <c r="AV152" s="50" t="s">
        <v>53</v>
      </c>
      <c r="AW152" s="50" t="s">
        <v>44</v>
      </c>
      <c r="AX152" s="51">
        <v>49.43</v>
      </c>
      <c r="AZ152" s="46" t="str">
        <f t="shared" si="33"/>
        <v>PACKET STANDARD  - 33162INFINITE 52.501 a 3.000</v>
      </c>
      <c r="BA152" s="50" t="s">
        <v>55</v>
      </c>
      <c r="BB152" s="50" t="s">
        <v>44</v>
      </c>
      <c r="BC152" s="51">
        <v>38.270000000000003</v>
      </c>
      <c r="BE152" s="46" t="str">
        <f t="shared" si="34"/>
        <v>PACKET NOVAS FAIXAS - 33227INFINITE 42.501 a 3.000</v>
      </c>
      <c r="BF152" s="50" t="s">
        <v>53</v>
      </c>
      <c r="BG152" s="50" t="s">
        <v>44</v>
      </c>
      <c r="BH152" s="51">
        <v>37.14</v>
      </c>
      <c r="BJ152" s="46"/>
      <c r="BK152" s="50"/>
      <c r="BL152" s="50"/>
      <c r="BM152" s="51"/>
      <c r="BN152" s="51"/>
      <c r="BO152" s="51"/>
      <c r="BP152" s="51"/>
      <c r="BQ152" s="51"/>
      <c r="BR152" s="51"/>
      <c r="BS152" s="51"/>
    </row>
    <row r="153" spans="3:71" x14ac:dyDescent="0.25">
      <c r="C153" s="46" t="str">
        <f t="shared" si="31"/>
        <v>EXPORTA FÁCIL EXPRESSO - 45110INFINITE 53.001 a 3.500</v>
      </c>
      <c r="D153" s="50" t="s">
        <v>55</v>
      </c>
      <c r="E153" s="50" t="s">
        <v>46</v>
      </c>
      <c r="F153" s="51">
        <v>244.95</v>
      </c>
      <c r="G153" s="51">
        <v>253.9</v>
      </c>
      <c r="H153" s="51">
        <v>294.85000000000002</v>
      </c>
      <c r="I153" s="51">
        <v>340.65</v>
      </c>
      <c r="J153" s="51">
        <v>439.55</v>
      </c>
      <c r="K153" s="51">
        <v>483.75</v>
      </c>
      <c r="L153" s="51">
        <v>585.25</v>
      </c>
      <c r="N153" s="46" t="str">
        <f>'[1]EXP FÁCIL STANDARD'!$A$1&amp;O153&amp;P153</f>
        <v>EXPORTA FÁCIL STANDARD - 45128INFINITE 53.001 a 3.500</v>
      </c>
      <c r="O153" s="50" t="s">
        <v>55</v>
      </c>
      <c r="P153" s="50" t="s">
        <v>46</v>
      </c>
      <c r="Q153" s="51">
        <v>196.05</v>
      </c>
      <c r="R153" s="51">
        <v>233.55</v>
      </c>
      <c r="S153" s="51">
        <v>259.39999999999998</v>
      </c>
      <c r="T153" s="51">
        <v>272.55</v>
      </c>
      <c r="U153" s="51">
        <v>351.65</v>
      </c>
      <c r="V153" s="51">
        <v>387.05</v>
      </c>
      <c r="W153" s="51">
        <v>468.15</v>
      </c>
      <c r="AU153" s="46" t="str">
        <f t="shared" si="32"/>
        <v>PACKET EXPRESS - 33170INFINITE 43.001 a 3.500</v>
      </c>
      <c r="AV153" s="50" t="s">
        <v>53</v>
      </c>
      <c r="AW153" s="50" t="s">
        <v>46</v>
      </c>
      <c r="AX153" s="51">
        <v>52.84</v>
      </c>
      <c r="AZ153" s="46" t="str">
        <f t="shared" si="33"/>
        <v>PACKET STANDARD  - 33162INFINITE 53.001 a 3.500</v>
      </c>
      <c r="BA153" s="50" t="s">
        <v>55</v>
      </c>
      <c r="BB153" s="50" t="s">
        <v>46</v>
      </c>
      <c r="BC153" s="51">
        <v>41.17</v>
      </c>
      <c r="BE153" s="46" t="str">
        <f t="shared" si="34"/>
        <v>PACKET NOVAS FAIXAS - 33227INFINITE 43.001 a 3.500</v>
      </c>
      <c r="BF153" s="50" t="s">
        <v>53</v>
      </c>
      <c r="BG153" s="50" t="s">
        <v>46</v>
      </c>
      <c r="BH153" s="51">
        <v>39.96</v>
      </c>
      <c r="BJ153" s="46"/>
      <c r="BK153" s="50"/>
      <c r="BL153" s="50"/>
      <c r="BM153" s="51"/>
      <c r="BN153" s="51"/>
      <c r="BO153" s="51"/>
      <c r="BP153" s="51"/>
      <c r="BQ153" s="51"/>
      <c r="BR153" s="51"/>
      <c r="BS153" s="51"/>
    </row>
    <row r="154" spans="3:71" x14ac:dyDescent="0.25">
      <c r="C154" s="46" t="str">
        <f t="shared" si="31"/>
        <v>EXPORTA FÁCIL EXPRESSO - 45110INFINITE 53.501 a 4.000</v>
      </c>
      <c r="D154" s="50" t="s">
        <v>55</v>
      </c>
      <c r="E154" s="50" t="s">
        <v>48</v>
      </c>
      <c r="F154" s="51">
        <v>255.9</v>
      </c>
      <c r="G154" s="51">
        <v>265.2</v>
      </c>
      <c r="H154" s="51">
        <v>308</v>
      </c>
      <c r="I154" s="51">
        <v>355.85</v>
      </c>
      <c r="J154" s="51">
        <v>459.25</v>
      </c>
      <c r="K154" s="51">
        <v>505.3</v>
      </c>
      <c r="L154" s="51">
        <v>611.35</v>
      </c>
      <c r="N154" s="46" t="str">
        <f>'[1]EXP FÁCIL STANDARD'!$A$1&amp;O154&amp;P154</f>
        <v>EXPORTA FÁCIL STANDARD - 45128INFINITE 53.501 a 4.000</v>
      </c>
      <c r="O154" s="50" t="s">
        <v>55</v>
      </c>
      <c r="P154" s="50" t="s">
        <v>48</v>
      </c>
      <c r="Q154" s="51">
        <v>204.75</v>
      </c>
      <c r="R154" s="51">
        <v>244</v>
      </c>
      <c r="S154" s="51">
        <v>271</v>
      </c>
      <c r="T154" s="51">
        <v>284.7</v>
      </c>
      <c r="U154" s="51">
        <v>367.35</v>
      </c>
      <c r="V154" s="51">
        <v>404.2</v>
      </c>
      <c r="W154" s="51">
        <v>489.05</v>
      </c>
      <c r="AU154" s="46" t="str">
        <f t="shared" si="32"/>
        <v>PACKET EXPRESS - 33170INFINITE 43.501 a 4.000</v>
      </c>
      <c r="AV154" s="50" t="s">
        <v>53</v>
      </c>
      <c r="AW154" s="50" t="s">
        <v>48</v>
      </c>
      <c r="AX154" s="51">
        <v>56.25</v>
      </c>
      <c r="AZ154" s="46" t="str">
        <f t="shared" si="33"/>
        <v>PACKET STANDARD  - 33162INFINITE 53.501 a 4.000</v>
      </c>
      <c r="BA154" s="50" t="s">
        <v>55</v>
      </c>
      <c r="BB154" s="50" t="s">
        <v>48</v>
      </c>
      <c r="BC154" s="51">
        <v>44.08</v>
      </c>
      <c r="BE154" s="46" t="str">
        <f t="shared" si="34"/>
        <v>PACKET NOVAS FAIXAS - 33227INFINITE 43.501 a 4.000</v>
      </c>
      <c r="BF154" s="50" t="s">
        <v>53</v>
      </c>
      <c r="BG154" s="50" t="s">
        <v>48</v>
      </c>
      <c r="BH154" s="51">
        <v>42.77</v>
      </c>
      <c r="BJ154" s="46"/>
      <c r="BK154" s="50"/>
      <c r="BL154" s="50"/>
      <c r="BM154" s="51"/>
      <c r="BN154" s="51"/>
      <c r="BO154" s="51"/>
      <c r="BP154" s="51"/>
      <c r="BQ154" s="51"/>
      <c r="BR154" s="51"/>
      <c r="BS154" s="51"/>
    </row>
    <row r="155" spans="3:71" x14ac:dyDescent="0.25">
      <c r="C155" s="46" t="str">
        <f t="shared" si="31"/>
        <v>EXPORTA FÁCIL EXPRESSO - 45110INFINITE 54.001 a 4.500</v>
      </c>
      <c r="D155" s="50" t="s">
        <v>55</v>
      </c>
      <c r="E155" s="50" t="s">
        <v>50</v>
      </c>
      <c r="F155" s="51">
        <v>276.8</v>
      </c>
      <c r="G155" s="51">
        <v>289.89999999999998</v>
      </c>
      <c r="H155" s="51">
        <v>334.55</v>
      </c>
      <c r="I155" s="51">
        <v>384.35</v>
      </c>
      <c r="J155" s="51">
        <v>496.3</v>
      </c>
      <c r="K155" s="51">
        <v>546.20000000000005</v>
      </c>
      <c r="L155" s="51">
        <v>660.75</v>
      </c>
      <c r="N155" s="46" t="str">
        <f>'[1]EXP FÁCIL STANDARD'!$A$1&amp;O155&amp;P155</f>
        <v>EXPORTA FÁCIL STANDARD - 45128INFINITE 54.001 a 4.500</v>
      </c>
      <c r="O155" s="50" t="s">
        <v>55</v>
      </c>
      <c r="P155" s="50" t="s">
        <v>50</v>
      </c>
      <c r="Q155" s="51">
        <v>220</v>
      </c>
      <c r="R155" s="51">
        <v>262.10000000000002</v>
      </c>
      <c r="S155" s="51">
        <v>290.95</v>
      </c>
      <c r="T155" s="51">
        <v>306.55</v>
      </c>
      <c r="U155" s="51">
        <v>393.95</v>
      </c>
      <c r="V155" s="51">
        <v>433.65</v>
      </c>
      <c r="W155" s="51">
        <v>525.15</v>
      </c>
      <c r="AU155" s="46" t="str">
        <f t="shared" si="32"/>
        <v>PACKET EXPRESS - 33170INFINITE 44.001 a 4.500</v>
      </c>
      <c r="AV155" s="50" t="s">
        <v>53</v>
      </c>
      <c r="AW155" s="50" t="s">
        <v>50</v>
      </c>
      <c r="AX155" s="51">
        <v>59.65</v>
      </c>
      <c r="AZ155" s="46" t="str">
        <f t="shared" si="33"/>
        <v>PACKET STANDARD  - 33162INFINITE 54.001 a 4.500</v>
      </c>
      <c r="BA155" s="50" t="s">
        <v>55</v>
      </c>
      <c r="BB155" s="50" t="s">
        <v>50</v>
      </c>
      <c r="BC155" s="51">
        <v>46.98</v>
      </c>
      <c r="BE155" s="46" t="str">
        <f t="shared" si="34"/>
        <v>PACKET NOVAS FAIXAS - 33227INFINITE 44.001 a 4.500</v>
      </c>
      <c r="BF155" s="50" t="s">
        <v>53</v>
      </c>
      <c r="BG155" s="50" t="s">
        <v>50</v>
      </c>
      <c r="BH155" s="51">
        <v>45.6</v>
      </c>
      <c r="BJ155" s="46"/>
      <c r="BK155" s="50"/>
      <c r="BL155" s="50"/>
      <c r="BM155" s="51"/>
      <c r="BN155" s="51"/>
      <c r="BO155" s="51"/>
      <c r="BP155" s="51"/>
      <c r="BQ155" s="51"/>
      <c r="BR155" s="51"/>
      <c r="BS155" s="51"/>
    </row>
    <row r="156" spans="3:71" x14ac:dyDescent="0.25">
      <c r="C156" s="46" t="str">
        <f t="shared" si="31"/>
        <v>EXPORTA FÁCIL EXPRESSO - 45110INFINITE 54.501 a 5.000</v>
      </c>
      <c r="D156" s="50" t="s">
        <v>55</v>
      </c>
      <c r="E156" s="50" t="s">
        <v>52</v>
      </c>
      <c r="F156" s="51">
        <v>297.7</v>
      </c>
      <c r="G156" s="51">
        <v>314.60000000000002</v>
      </c>
      <c r="H156" s="51">
        <v>361.2</v>
      </c>
      <c r="I156" s="51">
        <v>412.85</v>
      </c>
      <c r="J156" s="51">
        <v>533.29999999999995</v>
      </c>
      <c r="K156" s="51">
        <v>587.04999999999995</v>
      </c>
      <c r="L156" s="51">
        <v>710.2</v>
      </c>
      <c r="N156" s="46" t="str">
        <f>'[1]EXP FÁCIL STANDARD'!$A$1&amp;O156&amp;P156</f>
        <v>EXPORTA FÁCIL STANDARD - 45128INFINITE 54.501 a 5.000</v>
      </c>
      <c r="O156" s="50" t="s">
        <v>55</v>
      </c>
      <c r="P156" s="50" t="s">
        <v>52</v>
      </c>
      <c r="Q156" s="51">
        <v>235.15</v>
      </c>
      <c r="R156" s="51">
        <v>280.14999999999998</v>
      </c>
      <c r="S156" s="51">
        <v>310.95</v>
      </c>
      <c r="T156" s="51">
        <v>328.4</v>
      </c>
      <c r="U156" s="51">
        <v>420.55</v>
      </c>
      <c r="V156" s="51">
        <v>463.15</v>
      </c>
      <c r="W156" s="51">
        <v>561.29999999999995</v>
      </c>
      <c r="AU156" s="46" t="str">
        <f t="shared" si="32"/>
        <v>PACKET EXPRESS - 33170INFINITE 44.501 a 5.000</v>
      </c>
      <c r="AV156" s="50" t="s">
        <v>53</v>
      </c>
      <c r="AW156" s="50" t="s">
        <v>52</v>
      </c>
      <c r="AX156" s="51">
        <v>63.06</v>
      </c>
      <c r="AZ156" s="46" t="str">
        <f t="shared" si="33"/>
        <v>PACKET STANDARD  - 33162INFINITE 54.501 a 5.000</v>
      </c>
      <c r="BA156" s="50" t="s">
        <v>55</v>
      </c>
      <c r="BB156" s="50" t="s">
        <v>52</v>
      </c>
      <c r="BC156" s="51">
        <v>49.89</v>
      </c>
      <c r="BE156" s="46" t="str">
        <f t="shared" si="34"/>
        <v>PACKET NOVAS FAIXAS - 33227INFINITE 44.501 a 5.000</v>
      </c>
      <c r="BF156" s="50" t="s">
        <v>53</v>
      </c>
      <c r="BG156" s="50" t="s">
        <v>52</v>
      </c>
      <c r="BH156" s="51">
        <v>48.42</v>
      </c>
      <c r="BJ156" s="46"/>
      <c r="BK156" s="50"/>
      <c r="BL156" s="50"/>
      <c r="BM156" s="51"/>
      <c r="BN156" s="51"/>
      <c r="BO156" s="51"/>
      <c r="BP156" s="51"/>
      <c r="BQ156" s="51"/>
      <c r="BR156" s="51"/>
      <c r="BS156" s="51"/>
    </row>
    <row r="157" spans="3:71" x14ac:dyDescent="0.25">
      <c r="C157" s="46" t="str">
        <f t="shared" si="31"/>
        <v>EXPORTA FÁCIL EXPRESSO - 45110INFINITE 51/2 Kg Adicional</v>
      </c>
      <c r="D157" s="50" t="s">
        <v>55</v>
      </c>
      <c r="E157" s="50" t="s">
        <v>54</v>
      </c>
      <c r="F157" s="51">
        <v>20.9</v>
      </c>
      <c r="G157" s="51">
        <v>24.7</v>
      </c>
      <c r="H157" s="51">
        <v>26.65</v>
      </c>
      <c r="I157" s="51">
        <v>28.55</v>
      </c>
      <c r="J157" s="51">
        <v>37.1</v>
      </c>
      <c r="K157" s="51">
        <v>40.9</v>
      </c>
      <c r="L157" s="51">
        <v>49.4</v>
      </c>
      <c r="N157" s="46" t="str">
        <f>'[1]EXP FÁCIL STANDARD'!$A$1&amp;O157&amp;P157</f>
        <v>EXPORTA FÁCIL STANDARD - 45128INFINITE 51/2 Kg Adicional</v>
      </c>
      <c r="O157" s="50" t="s">
        <v>55</v>
      </c>
      <c r="P157" s="50" t="s">
        <v>54</v>
      </c>
      <c r="Q157" s="51">
        <v>15.25</v>
      </c>
      <c r="R157" s="51">
        <v>18.100000000000001</v>
      </c>
      <c r="S157" s="51">
        <v>19.95</v>
      </c>
      <c r="T157" s="51">
        <v>21.9</v>
      </c>
      <c r="U157" s="51">
        <v>26.65</v>
      </c>
      <c r="V157" s="51">
        <v>29.45</v>
      </c>
      <c r="W157" s="51">
        <v>36.15</v>
      </c>
      <c r="AU157" s="46" t="str">
        <f t="shared" si="32"/>
        <v>PACKET EXPRESS - 33170INFINITE 41/2 Kg Adicional</v>
      </c>
      <c r="AV157" s="50" t="s">
        <v>53</v>
      </c>
      <c r="AW157" s="50" t="s">
        <v>54</v>
      </c>
      <c r="AX157" s="51">
        <v>3.41</v>
      </c>
      <c r="AZ157" s="46" t="str">
        <f t="shared" si="33"/>
        <v>PACKET STANDARD  - 33162INFINITE 51/2 Kg Adicional</v>
      </c>
      <c r="BA157" s="50" t="s">
        <v>55</v>
      </c>
      <c r="BB157" s="50" t="s">
        <v>54</v>
      </c>
      <c r="BC157" s="51">
        <v>2.9</v>
      </c>
      <c r="BE157" s="46" t="str">
        <f t="shared" si="34"/>
        <v>PACKET NOVAS FAIXAS - 33227INFINITE 41/2 Kg Adicional</v>
      </c>
      <c r="BF157" s="50" t="s">
        <v>53</v>
      </c>
      <c r="BG157" s="50" t="s">
        <v>54</v>
      </c>
      <c r="BH157" s="51">
        <v>2.82</v>
      </c>
      <c r="BJ157" s="46"/>
      <c r="BK157" s="50"/>
      <c r="BL157" s="50"/>
      <c r="BM157" s="51"/>
      <c r="BN157" s="51"/>
      <c r="BO157" s="51"/>
      <c r="BP157" s="51"/>
      <c r="BQ157" s="51"/>
      <c r="BR157" s="51"/>
      <c r="BS157" s="51"/>
    </row>
    <row r="158" spans="3:71" x14ac:dyDescent="0.25">
      <c r="C158" s="46" t="str">
        <f t="shared" si="31"/>
        <v>EXPORTA FÁCIL EXPRESSO - 45110 Peso (g)</v>
      </c>
      <c r="D158" s="43"/>
      <c r="E158" s="43" t="s">
        <v>12</v>
      </c>
      <c r="F158" s="49" t="s">
        <v>13</v>
      </c>
      <c r="G158" s="49" t="s">
        <v>14</v>
      </c>
      <c r="H158" s="49" t="s">
        <v>15</v>
      </c>
      <c r="I158" s="49" t="s">
        <v>16</v>
      </c>
      <c r="J158" s="49" t="s">
        <v>17</v>
      </c>
      <c r="K158" s="49" t="s">
        <v>18</v>
      </c>
      <c r="L158" s="49" t="s">
        <v>19</v>
      </c>
      <c r="N158" s="46" t="str">
        <f>'[1]EXP FÁCIL STANDARD'!$A$1&amp;O158&amp;P158</f>
        <v>EXPORTA FÁCIL STANDARD - 45128 Peso (g)</v>
      </c>
      <c r="O158" s="43"/>
      <c r="P158" s="43" t="s">
        <v>12</v>
      </c>
      <c r="Q158" s="49" t="s">
        <v>13</v>
      </c>
      <c r="R158" s="49" t="s">
        <v>14</v>
      </c>
      <c r="S158" s="49" t="s">
        <v>15</v>
      </c>
      <c r="T158" s="49" t="s">
        <v>16</v>
      </c>
      <c r="U158" s="49" t="s">
        <v>17</v>
      </c>
      <c r="V158" s="49" t="s">
        <v>18</v>
      </c>
      <c r="W158" s="49" t="s">
        <v>19</v>
      </c>
      <c r="AU158" s="46" t="str">
        <f t="shared" si="32"/>
        <v>PACKET EXPRESS - 33170 Peso (g)</v>
      </c>
      <c r="AV158" s="43"/>
      <c r="AW158" s="43" t="s">
        <v>12</v>
      </c>
      <c r="AX158" s="49" t="s">
        <v>20</v>
      </c>
      <c r="AZ158" s="46" t="str">
        <f t="shared" si="33"/>
        <v>PACKET STANDARD  - 33162 Peso (g)</v>
      </c>
      <c r="BA158" s="43"/>
      <c r="BB158" s="43" t="s">
        <v>12</v>
      </c>
      <c r="BC158" s="49" t="s">
        <v>20</v>
      </c>
      <c r="BE158" s="46" t="str">
        <f t="shared" si="34"/>
        <v>PACKET NOVAS FAIXAS - 33227 Peso (g)</v>
      </c>
      <c r="BF158" s="43"/>
      <c r="BG158" s="43" t="s">
        <v>12</v>
      </c>
      <c r="BH158" s="49" t="s">
        <v>20</v>
      </c>
      <c r="BJ158" s="46"/>
      <c r="BK158" s="43"/>
      <c r="BL158" s="43"/>
      <c r="BM158" s="49"/>
      <c r="BN158" s="49"/>
      <c r="BO158" s="49"/>
      <c r="BP158" s="49"/>
      <c r="BQ158" s="49"/>
      <c r="BR158" s="49"/>
      <c r="BS158" s="49"/>
    </row>
    <row r="159" spans="3:71" x14ac:dyDescent="0.25">
      <c r="C159" s="46" t="str">
        <f t="shared" si="31"/>
        <v>EXPORTA FÁCIL EXPRESSO - 45110INFINITE 60 a 500</v>
      </c>
      <c r="D159" s="50" t="s">
        <v>56</v>
      </c>
      <c r="E159" s="50" t="s">
        <v>22</v>
      </c>
      <c r="F159" s="51">
        <v>179.2</v>
      </c>
      <c r="G159" s="51">
        <v>185.8</v>
      </c>
      <c r="H159" s="51">
        <v>215.7</v>
      </c>
      <c r="I159" s="51">
        <v>249.25</v>
      </c>
      <c r="J159" s="51">
        <v>321.64999999999998</v>
      </c>
      <c r="K159" s="51">
        <v>353.9</v>
      </c>
      <c r="L159" s="51">
        <v>428.15</v>
      </c>
      <c r="N159" s="46" t="str">
        <f>'[1]EXP FÁCIL STANDARD'!$A$1&amp;O159&amp;P159</f>
        <v>EXPORTA FÁCIL STANDARD - 45128INFINITE 60 a 500</v>
      </c>
      <c r="O159" s="50" t="s">
        <v>56</v>
      </c>
      <c r="P159" s="50" t="s">
        <v>22</v>
      </c>
      <c r="Q159" s="51">
        <v>143.4</v>
      </c>
      <c r="R159" s="51">
        <v>170.85</v>
      </c>
      <c r="S159" s="51">
        <v>189.85</v>
      </c>
      <c r="T159" s="51">
        <v>199.4</v>
      </c>
      <c r="U159" s="51">
        <v>257.3</v>
      </c>
      <c r="V159" s="51">
        <v>283.14999999999998</v>
      </c>
      <c r="W159" s="51">
        <v>342.55</v>
      </c>
      <c r="AU159" s="46" t="str">
        <f t="shared" si="32"/>
        <v>PACKET EXPRESS - 33170INFINITE 50 a 300</v>
      </c>
      <c r="AV159" s="50" t="s">
        <v>55</v>
      </c>
      <c r="AW159" s="50" t="s">
        <v>24</v>
      </c>
      <c r="AX159" s="51">
        <v>30.22</v>
      </c>
      <c r="AZ159" s="46" t="str">
        <f t="shared" si="33"/>
        <v>PACKET STANDARD  - 33162INFINITE 60 a 500</v>
      </c>
      <c r="BA159" s="50" t="s">
        <v>56</v>
      </c>
      <c r="BB159" s="50" t="s">
        <v>22</v>
      </c>
      <c r="BC159" s="51">
        <v>23.42</v>
      </c>
      <c r="BE159" s="46" t="str">
        <f t="shared" si="34"/>
        <v>PACKET NOVAS FAIXAS - 33227INFINITE 50 a 200</v>
      </c>
      <c r="BF159" s="50" t="s">
        <v>55</v>
      </c>
      <c r="BG159" s="50" t="s">
        <v>25</v>
      </c>
      <c r="BH159" s="51">
        <v>15.14</v>
      </c>
      <c r="BJ159" s="46"/>
      <c r="BK159" s="50"/>
      <c r="BL159" s="50"/>
      <c r="BM159" s="51"/>
      <c r="BN159" s="51"/>
      <c r="BO159" s="51"/>
      <c r="BP159" s="51"/>
      <c r="BQ159" s="51"/>
      <c r="BR159" s="51"/>
      <c r="BS159" s="51"/>
    </row>
    <row r="160" spans="3:71" x14ac:dyDescent="0.25">
      <c r="C160" s="46" t="str">
        <f t="shared" si="31"/>
        <v>EXPORTA FÁCIL EXPRESSO - 45110INFINITE 6501 a 1000</v>
      </c>
      <c r="D160" s="50" t="s">
        <v>56</v>
      </c>
      <c r="E160" s="50" t="s">
        <v>28</v>
      </c>
      <c r="F160" s="51">
        <v>190.15</v>
      </c>
      <c r="G160" s="51">
        <v>197.1</v>
      </c>
      <c r="H160" s="51">
        <v>228.85</v>
      </c>
      <c r="I160" s="51">
        <v>264.45</v>
      </c>
      <c r="J160" s="51">
        <v>341.2</v>
      </c>
      <c r="K160" s="51">
        <v>375.4</v>
      </c>
      <c r="L160" s="51">
        <v>454.3</v>
      </c>
      <c r="N160" s="46" t="str">
        <f>'[1]EXP FÁCIL STANDARD'!$A$1&amp;O160&amp;P160</f>
        <v>EXPORTA FÁCIL STANDARD - 45128INFINITE 6501 a 1000</v>
      </c>
      <c r="O160" s="50" t="s">
        <v>56</v>
      </c>
      <c r="P160" s="50" t="s">
        <v>28</v>
      </c>
      <c r="Q160" s="51">
        <v>152.15</v>
      </c>
      <c r="R160" s="51">
        <v>181.35</v>
      </c>
      <c r="S160" s="51">
        <v>201.35</v>
      </c>
      <c r="T160" s="51">
        <v>211.55</v>
      </c>
      <c r="U160" s="51">
        <v>273</v>
      </c>
      <c r="V160" s="51">
        <v>300.35000000000002</v>
      </c>
      <c r="W160" s="51">
        <v>363.5</v>
      </c>
      <c r="AU160" s="46" t="str">
        <f t="shared" si="32"/>
        <v>PACKET EXPRESS - 33170INFINITE 5301 a 500</v>
      </c>
      <c r="AV160" s="50" t="s">
        <v>55</v>
      </c>
      <c r="AW160" s="50" t="s">
        <v>30</v>
      </c>
      <c r="AX160" s="51">
        <v>31.55</v>
      </c>
      <c r="AZ160" s="46" t="str">
        <f t="shared" si="33"/>
        <v>PACKET STANDARD  - 33162INFINITE 6501 a 1000</v>
      </c>
      <c r="BA160" s="50" t="s">
        <v>56</v>
      </c>
      <c r="BB160" s="50" t="s">
        <v>28</v>
      </c>
      <c r="BC160" s="51">
        <v>26.29</v>
      </c>
      <c r="BE160" s="46" t="str">
        <f t="shared" si="34"/>
        <v>PACKET NOVAS FAIXAS - 33227INFINITE 5201 a 500</v>
      </c>
      <c r="BF160" s="50" t="s">
        <v>55</v>
      </c>
      <c r="BG160" s="50" t="s">
        <v>31</v>
      </c>
      <c r="BH160" s="51">
        <v>22.44</v>
      </c>
      <c r="BJ160" s="46"/>
      <c r="BK160" s="50"/>
      <c r="BL160" s="50"/>
      <c r="BM160" s="51"/>
      <c r="BN160" s="51"/>
      <c r="BO160" s="51"/>
      <c r="BP160" s="51"/>
      <c r="BQ160" s="51"/>
      <c r="BR160" s="51"/>
      <c r="BS160" s="51"/>
    </row>
    <row r="161" spans="3:71" x14ac:dyDescent="0.25">
      <c r="C161" s="46" t="str">
        <f t="shared" si="31"/>
        <v>EXPORTA FÁCIL EXPRESSO - 45110INFINITE 61001 a 1.500</v>
      </c>
      <c r="D161" s="50" t="s">
        <v>56</v>
      </c>
      <c r="E161" s="50" t="s">
        <v>34</v>
      </c>
      <c r="F161" s="51">
        <v>201.1</v>
      </c>
      <c r="G161" s="51">
        <v>208.4</v>
      </c>
      <c r="H161" s="51">
        <v>242.05</v>
      </c>
      <c r="I161" s="51">
        <v>279.55</v>
      </c>
      <c r="J161" s="51">
        <v>360.75</v>
      </c>
      <c r="K161" s="51">
        <v>396.95</v>
      </c>
      <c r="L161" s="51">
        <v>480.3</v>
      </c>
      <c r="N161" s="46" t="str">
        <f>'[1]EXP FÁCIL STANDARD'!$A$1&amp;O161&amp;P161</f>
        <v>EXPORTA FÁCIL STANDARD - 45128INFINITE 61001 a 1.500</v>
      </c>
      <c r="O161" s="50" t="s">
        <v>56</v>
      </c>
      <c r="P161" s="50" t="s">
        <v>34</v>
      </c>
      <c r="Q161" s="51">
        <v>160.9</v>
      </c>
      <c r="R161" s="51">
        <v>191.75</v>
      </c>
      <c r="S161" s="51">
        <v>212.95</v>
      </c>
      <c r="T161" s="51">
        <v>223.65</v>
      </c>
      <c r="U161" s="51">
        <v>288.7</v>
      </c>
      <c r="V161" s="51">
        <v>317.64999999999998</v>
      </c>
      <c r="W161" s="51">
        <v>384.25</v>
      </c>
      <c r="AU161" s="46" t="str">
        <f t="shared" si="32"/>
        <v>PACKET EXPRESS - 33170INFINITE 5501 a 1000</v>
      </c>
      <c r="AV161" s="50" t="s">
        <v>55</v>
      </c>
      <c r="AW161" s="50" t="s">
        <v>28</v>
      </c>
      <c r="AX161" s="51">
        <v>34.86</v>
      </c>
      <c r="AZ161" s="46" t="str">
        <f t="shared" si="33"/>
        <v>PACKET STANDARD  - 33162INFINITE 61001 a 1.500</v>
      </c>
      <c r="BA161" s="50" t="s">
        <v>56</v>
      </c>
      <c r="BB161" s="50" t="s">
        <v>34</v>
      </c>
      <c r="BC161" s="51">
        <v>29.16</v>
      </c>
      <c r="BE161" s="46" t="str">
        <f t="shared" si="34"/>
        <v>PACKET NOVAS FAIXAS - 33227INFINITE 5501 a 1000</v>
      </c>
      <c r="BF161" s="50" t="s">
        <v>55</v>
      </c>
      <c r="BG161" s="50" t="s">
        <v>28</v>
      </c>
      <c r="BH161" s="51">
        <v>25.19</v>
      </c>
      <c r="BJ161" s="46"/>
      <c r="BK161" s="50"/>
      <c r="BL161" s="50"/>
      <c r="BM161" s="51"/>
      <c r="BN161" s="51"/>
      <c r="BO161" s="51"/>
      <c r="BP161" s="51"/>
      <c r="BQ161" s="51"/>
      <c r="BR161" s="51"/>
      <c r="BS161" s="51"/>
    </row>
    <row r="162" spans="3:71" x14ac:dyDescent="0.25">
      <c r="C162" s="46" t="str">
        <f t="shared" si="31"/>
        <v>EXPORTA FÁCIL EXPRESSO - 45110INFINITE 61.501 a 2.000</v>
      </c>
      <c r="D162" s="50" t="s">
        <v>56</v>
      </c>
      <c r="E162" s="50" t="s">
        <v>38</v>
      </c>
      <c r="F162" s="51">
        <v>212.1</v>
      </c>
      <c r="G162" s="51">
        <v>219.8</v>
      </c>
      <c r="H162" s="51">
        <v>255.25</v>
      </c>
      <c r="I162" s="51">
        <v>294.95</v>
      </c>
      <c r="J162" s="51">
        <v>380.7</v>
      </c>
      <c r="K162" s="51">
        <v>418.75</v>
      </c>
      <c r="L162" s="51">
        <v>506.65</v>
      </c>
      <c r="N162" s="46" t="str">
        <f>'[1]EXP FÁCIL STANDARD'!$A$1&amp;O162&amp;P162</f>
        <v>EXPORTA FÁCIL STANDARD - 45128INFINITE 61.501 a 2.000</v>
      </c>
      <c r="O162" s="50" t="s">
        <v>56</v>
      </c>
      <c r="P162" s="50" t="s">
        <v>38</v>
      </c>
      <c r="Q162" s="51">
        <v>169.7</v>
      </c>
      <c r="R162" s="51">
        <v>202.2</v>
      </c>
      <c r="S162" s="51">
        <v>224.7</v>
      </c>
      <c r="T162" s="51">
        <v>235.95</v>
      </c>
      <c r="U162" s="51">
        <v>304.55</v>
      </c>
      <c r="V162" s="51">
        <v>335.05</v>
      </c>
      <c r="W162" s="51">
        <v>405.4</v>
      </c>
      <c r="AU162" s="46" t="str">
        <f t="shared" si="32"/>
        <v>PACKET EXPRESS - 33170INFINITE 51001 a 1.500</v>
      </c>
      <c r="AV162" s="50" t="s">
        <v>55</v>
      </c>
      <c r="AW162" s="50" t="s">
        <v>34</v>
      </c>
      <c r="AX162" s="51">
        <v>38.18</v>
      </c>
      <c r="AZ162" s="46" t="str">
        <f t="shared" si="33"/>
        <v>PACKET STANDARD  - 33162INFINITE 61.501 a 2.000</v>
      </c>
      <c r="BA162" s="50" t="s">
        <v>56</v>
      </c>
      <c r="BB162" s="50" t="s">
        <v>38</v>
      </c>
      <c r="BC162" s="51">
        <v>32.020000000000003</v>
      </c>
      <c r="BE162" s="46" t="str">
        <f t="shared" si="34"/>
        <v>PACKET NOVAS FAIXAS - 33227INFINITE 51001 a 1.500</v>
      </c>
      <c r="BF162" s="50" t="s">
        <v>55</v>
      </c>
      <c r="BG162" s="50" t="s">
        <v>34</v>
      </c>
      <c r="BH162" s="51">
        <v>27.94</v>
      </c>
      <c r="BJ162" s="46"/>
      <c r="BK162" s="50"/>
      <c r="BL162" s="50"/>
      <c r="BM162" s="51"/>
      <c r="BN162" s="51"/>
      <c r="BO162" s="51"/>
      <c r="BP162" s="51"/>
      <c r="BQ162" s="51"/>
      <c r="BR162" s="51"/>
      <c r="BS162" s="51"/>
    </row>
    <row r="163" spans="3:71" x14ac:dyDescent="0.25">
      <c r="C163" s="46" t="str">
        <f t="shared" si="31"/>
        <v>EXPORTA FÁCIL EXPRESSO - 45110INFINITE 62.001 a 2.500</v>
      </c>
      <c r="D163" s="50" t="s">
        <v>56</v>
      </c>
      <c r="E163" s="50" t="s">
        <v>42</v>
      </c>
      <c r="F163" s="51">
        <v>223.05</v>
      </c>
      <c r="G163" s="51">
        <v>231.1</v>
      </c>
      <c r="H163" s="51">
        <v>268.45</v>
      </c>
      <c r="I163" s="51">
        <v>310.2</v>
      </c>
      <c r="J163" s="51">
        <v>400.2</v>
      </c>
      <c r="K163" s="51">
        <v>440.3</v>
      </c>
      <c r="L163" s="51">
        <v>532.79999999999995</v>
      </c>
      <c r="N163" s="46" t="str">
        <f>'[1]EXP FÁCIL STANDARD'!$A$1&amp;O163&amp;P163</f>
        <v>EXPORTA FÁCIL STANDARD - 45128INFINITE 62.001 a 2.500</v>
      </c>
      <c r="O163" s="50" t="s">
        <v>56</v>
      </c>
      <c r="P163" s="50" t="s">
        <v>42</v>
      </c>
      <c r="Q163" s="51">
        <v>178.45</v>
      </c>
      <c r="R163" s="51">
        <v>212.65</v>
      </c>
      <c r="S163" s="51">
        <v>236.25</v>
      </c>
      <c r="T163" s="51">
        <v>248.1</v>
      </c>
      <c r="U163" s="51">
        <v>320.2</v>
      </c>
      <c r="V163" s="51">
        <v>352.35</v>
      </c>
      <c r="W163" s="51">
        <v>426.25</v>
      </c>
      <c r="AU163" s="46" t="str">
        <f t="shared" si="32"/>
        <v>PACKET EXPRESS - 33170INFINITE 51.501 a 2.000</v>
      </c>
      <c r="AV163" s="50" t="s">
        <v>55</v>
      </c>
      <c r="AW163" s="50" t="s">
        <v>38</v>
      </c>
      <c r="AX163" s="51">
        <v>41.5</v>
      </c>
      <c r="AZ163" s="46" t="str">
        <f t="shared" si="33"/>
        <v>PACKET STANDARD  - 33162INFINITE 62.001 a 2.500</v>
      </c>
      <c r="BA163" s="50" t="s">
        <v>56</v>
      </c>
      <c r="BB163" s="50" t="s">
        <v>42</v>
      </c>
      <c r="BC163" s="51">
        <v>34.880000000000003</v>
      </c>
      <c r="BE163" s="46" t="str">
        <f t="shared" si="34"/>
        <v>PACKET NOVAS FAIXAS - 33227INFINITE 51.501 a 2.000</v>
      </c>
      <c r="BF163" s="50" t="s">
        <v>55</v>
      </c>
      <c r="BG163" s="50" t="s">
        <v>38</v>
      </c>
      <c r="BH163" s="51">
        <v>30.68</v>
      </c>
      <c r="BJ163" s="46"/>
      <c r="BK163" s="50"/>
      <c r="BL163" s="50"/>
      <c r="BM163" s="51"/>
      <c r="BN163" s="51"/>
      <c r="BO163" s="51"/>
      <c r="BP163" s="51"/>
      <c r="BQ163" s="51"/>
      <c r="BR163" s="51"/>
      <c r="BS163" s="51"/>
    </row>
    <row r="164" spans="3:71" x14ac:dyDescent="0.25">
      <c r="C164" s="46" t="str">
        <f t="shared" si="31"/>
        <v>EXPORTA FÁCIL EXPRESSO - 45110INFINITE 62.501 a 3.000</v>
      </c>
      <c r="D164" s="50" t="s">
        <v>56</v>
      </c>
      <c r="E164" s="50" t="s">
        <v>44</v>
      </c>
      <c r="F164" s="51">
        <v>233.95</v>
      </c>
      <c r="G164" s="51">
        <v>242.5</v>
      </c>
      <c r="H164" s="51">
        <v>281.55</v>
      </c>
      <c r="I164" s="51">
        <v>325.25</v>
      </c>
      <c r="J164" s="51">
        <v>419.8</v>
      </c>
      <c r="K164" s="51">
        <v>462</v>
      </c>
      <c r="L164" s="51">
        <v>558.95000000000005</v>
      </c>
      <c r="N164" s="46" t="str">
        <f>'[1]EXP FÁCIL STANDARD'!$A$1&amp;O164&amp;P164</f>
        <v>EXPORTA FÁCIL STANDARD - 45128INFINITE 62.501 a 3.000</v>
      </c>
      <c r="O164" s="50" t="s">
        <v>56</v>
      </c>
      <c r="P164" s="50" t="s">
        <v>44</v>
      </c>
      <c r="Q164" s="51">
        <v>187.2</v>
      </c>
      <c r="R164" s="51">
        <v>223.15</v>
      </c>
      <c r="S164" s="51">
        <v>247.85</v>
      </c>
      <c r="T164" s="51">
        <v>260.3</v>
      </c>
      <c r="U164" s="51">
        <v>335.9</v>
      </c>
      <c r="V164" s="51">
        <v>369.55</v>
      </c>
      <c r="W164" s="51">
        <v>447.15</v>
      </c>
      <c r="AU164" s="46" t="str">
        <f t="shared" si="32"/>
        <v>PACKET EXPRESS - 33170INFINITE 52.001 a 2.500</v>
      </c>
      <c r="AV164" s="50" t="s">
        <v>55</v>
      </c>
      <c r="AW164" s="50" t="s">
        <v>42</v>
      </c>
      <c r="AX164" s="51">
        <v>44.82</v>
      </c>
      <c r="AZ164" s="46" t="str">
        <f t="shared" si="33"/>
        <v>PACKET STANDARD  - 33162INFINITE 62.501 a 3.000</v>
      </c>
      <c r="BA164" s="50" t="s">
        <v>56</v>
      </c>
      <c r="BB164" s="50" t="s">
        <v>44</v>
      </c>
      <c r="BC164" s="51">
        <v>37.75</v>
      </c>
      <c r="BE164" s="46" t="str">
        <f t="shared" si="34"/>
        <v>PACKET NOVAS FAIXAS - 33227INFINITE 52.001 a 2.500</v>
      </c>
      <c r="BF164" s="50" t="s">
        <v>55</v>
      </c>
      <c r="BG164" s="50" t="s">
        <v>42</v>
      </c>
      <c r="BH164" s="51">
        <v>33.43</v>
      </c>
      <c r="BJ164" s="46"/>
      <c r="BK164" s="50"/>
      <c r="BL164" s="50"/>
      <c r="BM164" s="51"/>
      <c r="BN164" s="51"/>
      <c r="BO164" s="51"/>
      <c r="BP164" s="51"/>
      <c r="BQ164" s="51"/>
      <c r="BR164" s="51"/>
      <c r="BS164" s="51"/>
    </row>
    <row r="165" spans="3:71" x14ac:dyDescent="0.25">
      <c r="C165" s="46" t="str">
        <f t="shared" si="31"/>
        <v>EXPORTA FÁCIL EXPRESSO - 45110INFINITE 63.001 a 3.500</v>
      </c>
      <c r="D165" s="50" t="s">
        <v>56</v>
      </c>
      <c r="E165" s="50" t="s">
        <v>46</v>
      </c>
      <c r="F165" s="51">
        <v>244.95</v>
      </c>
      <c r="G165" s="51">
        <v>253.9</v>
      </c>
      <c r="H165" s="51">
        <v>294.85000000000002</v>
      </c>
      <c r="I165" s="51">
        <v>340.65</v>
      </c>
      <c r="J165" s="51">
        <v>439.55</v>
      </c>
      <c r="K165" s="51">
        <v>483.75</v>
      </c>
      <c r="L165" s="51">
        <v>585.25</v>
      </c>
      <c r="N165" s="46" t="str">
        <f>'[1]EXP FÁCIL STANDARD'!$A$1&amp;O165&amp;P165</f>
        <v>EXPORTA FÁCIL STANDARD - 45128INFINITE 63.001 a 3.500</v>
      </c>
      <c r="O165" s="50" t="s">
        <v>56</v>
      </c>
      <c r="P165" s="50" t="s">
        <v>46</v>
      </c>
      <c r="Q165" s="51">
        <v>196.05</v>
      </c>
      <c r="R165" s="51">
        <v>233.55</v>
      </c>
      <c r="S165" s="51">
        <v>259.39999999999998</v>
      </c>
      <c r="T165" s="51">
        <v>272.55</v>
      </c>
      <c r="U165" s="51">
        <v>351.65</v>
      </c>
      <c r="V165" s="51">
        <v>387.05</v>
      </c>
      <c r="W165" s="51">
        <v>468.15</v>
      </c>
      <c r="AU165" s="46" t="str">
        <f t="shared" si="32"/>
        <v>PACKET EXPRESS - 33170INFINITE 52.501 a 3.000</v>
      </c>
      <c r="AV165" s="50" t="s">
        <v>55</v>
      </c>
      <c r="AW165" s="50" t="s">
        <v>44</v>
      </c>
      <c r="AX165" s="51">
        <v>48.15</v>
      </c>
      <c r="AZ165" s="46" t="str">
        <f t="shared" si="33"/>
        <v>PACKET STANDARD  - 33162INFINITE 63.001 a 3.500</v>
      </c>
      <c r="BA165" s="50" t="s">
        <v>56</v>
      </c>
      <c r="BB165" s="50" t="s">
        <v>46</v>
      </c>
      <c r="BC165" s="51">
        <v>40.619999999999997</v>
      </c>
      <c r="BE165" s="46" t="str">
        <f t="shared" si="34"/>
        <v>PACKET NOVAS FAIXAS - 33227INFINITE 52.501 a 3.000</v>
      </c>
      <c r="BF165" s="50" t="s">
        <v>55</v>
      </c>
      <c r="BG165" s="50" t="s">
        <v>44</v>
      </c>
      <c r="BH165" s="51">
        <v>36.17</v>
      </c>
      <c r="BJ165" s="46"/>
      <c r="BK165" s="50"/>
      <c r="BL165" s="50"/>
      <c r="BM165" s="51"/>
      <c r="BN165" s="51"/>
      <c r="BO165" s="51"/>
      <c r="BP165" s="51"/>
      <c r="BQ165" s="51"/>
      <c r="BR165" s="51"/>
      <c r="BS165" s="51"/>
    </row>
    <row r="166" spans="3:71" x14ac:dyDescent="0.25">
      <c r="C166" s="46" t="str">
        <f t="shared" si="31"/>
        <v>EXPORTA FÁCIL EXPRESSO - 45110INFINITE 63.501 a 4.000</v>
      </c>
      <c r="D166" s="50" t="s">
        <v>56</v>
      </c>
      <c r="E166" s="50" t="s">
        <v>48</v>
      </c>
      <c r="F166" s="51">
        <v>255.9</v>
      </c>
      <c r="G166" s="51">
        <v>265.2</v>
      </c>
      <c r="H166" s="51">
        <v>308</v>
      </c>
      <c r="I166" s="51">
        <v>355.85</v>
      </c>
      <c r="J166" s="51">
        <v>459.25</v>
      </c>
      <c r="K166" s="51">
        <v>505.3</v>
      </c>
      <c r="L166" s="51">
        <v>611.35</v>
      </c>
      <c r="N166" s="46" t="str">
        <f>'[1]EXP FÁCIL STANDARD'!$A$1&amp;O166&amp;P166</f>
        <v>EXPORTA FÁCIL STANDARD - 45128INFINITE 63.501 a 4.000</v>
      </c>
      <c r="O166" s="50" t="s">
        <v>56</v>
      </c>
      <c r="P166" s="50" t="s">
        <v>48</v>
      </c>
      <c r="Q166" s="51">
        <v>204.75</v>
      </c>
      <c r="R166" s="51">
        <v>244</v>
      </c>
      <c r="S166" s="51">
        <v>271</v>
      </c>
      <c r="T166" s="51">
        <v>284.7</v>
      </c>
      <c r="U166" s="51">
        <v>367.35</v>
      </c>
      <c r="V166" s="51">
        <v>404.2</v>
      </c>
      <c r="W166" s="51">
        <v>489.05</v>
      </c>
      <c r="AU166" s="46" t="str">
        <f t="shared" si="32"/>
        <v>PACKET EXPRESS - 33170INFINITE 53.001 a 3.500</v>
      </c>
      <c r="AV166" s="50" t="s">
        <v>55</v>
      </c>
      <c r="AW166" s="50" t="s">
        <v>46</v>
      </c>
      <c r="AX166" s="51">
        <v>51.47</v>
      </c>
      <c r="AZ166" s="46" t="str">
        <f t="shared" si="33"/>
        <v>PACKET STANDARD  - 33162INFINITE 63.501 a 4.000</v>
      </c>
      <c r="BA166" s="50" t="s">
        <v>56</v>
      </c>
      <c r="BB166" s="50" t="s">
        <v>48</v>
      </c>
      <c r="BC166" s="51">
        <v>43.49</v>
      </c>
      <c r="BE166" s="46" t="str">
        <f t="shared" si="34"/>
        <v>PACKET NOVAS FAIXAS - 33227INFINITE 53.001 a 3.500</v>
      </c>
      <c r="BF166" s="50" t="s">
        <v>55</v>
      </c>
      <c r="BG166" s="50" t="s">
        <v>46</v>
      </c>
      <c r="BH166" s="51">
        <v>38.92</v>
      </c>
      <c r="BJ166" s="46"/>
      <c r="BK166" s="50"/>
      <c r="BL166" s="50"/>
      <c r="BM166" s="51"/>
      <c r="BN166" s="51"/>
      <c r="BO166" s="51"/>
      <c r="BP166" s="51"/>
      <c r="BQ166" s="51"/>
      <c r="BR166" s="51"/>
      <c r="BS166" s="51"/>
    </row>
    <row r="167" spans="3:71" x14ac:dyDescent="0.25">
      <c r="C167" s="46" t="str">
        <f t="shared" si="31"/>
        <v>EXPORTA FÁCIL EXPRESSO - 45110INFINITE 64.001 a 4.500</v>
      </c>
      <c r="D167" s="50" t="s">
        <v>56</v>
      </c>
      <c r="E167" s="50" t="s">
        <v>50</v>
      </c>
      <c r="F167" s="51">
        <v>276.8</v>
      </c>
      <c r="G167" s="51">
        <v>289.89999999999998</v>
      </c>
      <c r="H167" s="51">
        <v>334.55</v>
      </c>
      <c r="I167" s="51">
        <v>384.35</v>
      </c>
      <c r="J167" s="51">
        <v>496.3</v>
      </c>
      <c r="K167" s="51">
        <v>546.20000000000005</v>
      </c>
      <c r="L167" s="51">
        <v>660.75</v>
      </c>
      <c r="N167" s="46" t="str">
        <f>'[1]EXP FÁCIL STANDARD'!$A$1&amp;O167&amp;P167</f>
        <v>EXPORTA FÁCIL STANDARD - 45128INFINITE 64.001 a 4.500</v>
      </c>
      <c r="O167" s="50" t="s">
        <v>56</v>
      </c>
      <c r="P167" s="50" t="s">
        <v>50</v>
      </c>
      <c r="Q167" s="51">
        <v>220</v>
      </c>
      <c r="R167" s="51">
        <v>262.10000000000002</v>
      </c>
      <c r="S167" s="51">
        <v>290.95</v>
      </c>
      <c r="T167" s="51">
        <v>306.55</v>
      </c>
      <c r="U167" s="51">
        <v>393.95</v>
      </c>
      <c r="V167" s="51">
        <v>433.65</v>
      </c>
      <c r="W167" s="51">
        <v>525.15</v>
      </c>
      <c r="AU167" s="46" t="str">
        <f t="shared" si="32"/>
        <v>PACKET EXPRESS - 33170INFINITE 53.501 a 4.000</v>
      </c>
      <c r="AV167" s="50" t="s">
        <v>55</v>
      </c>
      <c r="AW167" s="50" t="s">
        <v>48</v>
      </c>
      <c r="AX167" s="51">
        <v>54.79</v>
      </c>
      <c r="AZ167" s="46" t="str">
        <f t="shared" si="33"/>
        <v>PACKET STANDARD  - 33162INFINITE 64.001 a 4.500</v>
      </c>
      <c r="BA167" s="50" t="s">
        <v>56</v>
      </c>
      <c r="BB167" s="50" t="s">
        <v>50</v>
      </c>
      <c r="BC167" s="51">
        <v>46.35</v>
      </c>
      <c r="BE167" s="46" t="str">
        <f t="shared" si="34"/>
        <v>PACKET NOVAS FAIXAS - 33227INFINITE 53.501 a 4.000</v>
      </c>
      <c r="BF167" s="50" t="s">
        <v>55</v>
      </c>
      <c r="BG167" s="50" t="s">
        <v>48</v>
      </c>
      <c r="BH167" s="51">
        <v>41.66</v>
      </c>
      <c r="BJ167" s="46"/>
      <c r="BK167" s="50"/>
      <c r="BL167" s="50"/>
      <c r="BM167" s="51"/>
      <c r="BN167" s="51"/>
      <c r="BO167" s="51"/>
      <c r="BP167" s="51"/>
      <c r="BQ167" s="51"/>
      <c r="BR167" s="51"/>
      <c r="BS167" s="51"/>
    </row>
    <row r="168" spans="3:71" x14ac:dyDescent="0.25">
      <c r="C168" s="46" t="str">
        <f t="shared" si="31"/>
        <v>EXPORTA FÁCIL EXPRESSO - 45110INFINITE 64.501 a 5.000</v>
      </c>
      <c r="D168" s="50" t="s">
        <v>56</v>
      </c>
      <c r="E168" s="50" t="s">
        <v>52</v>
      </c>
      <c r="F168" s="51">
        <v>297.7</v>
      </c>
      <c r="G168" s="51">
        <v>314.60000000000002</v>
      </c>
      <c r="H168" s="51">
        <v>361.2</v>
      </c>
      <c r="I168" s="51">
        <v>412.85</v>
      </c>
      <c r="J168" s="51">
        <v>533.29999999999995</v>
      </c>
      <c r="K168" s="51">
        <v>587.04999999999995</v>
      </c>
      <c r="L168" s="51">
        <v>710.2</v>
      </c>
      <c r="N168" s="46" t="str">
        <f>'[1]EXP FÁCIL STANDARD'!$A$1&amp;O168&amp;P168</f>
        <v>EXPORTA FÁCIL STANDARD - 45128INFINITE 64.501 a 5.000</v>
      </c>
      <c r="O168" s="50" t="s">
        <v>56</v>
      </c>
      <c r="P168" s="50" t="s">
        <v>52</v>
      </c>
      <c r="Q168" s="51">
        <v>235.15</v>
      </c>
      <c r="R168" s="51">
        <v>280.14999999999998</v>
      </c>
      <c r="S168" s="51">
        <v>310.95</v>
      </c>
      <c r="T168" s="51">
        <v>328.4</v>
      </c>
      <c r="U168" s="51">
        <v>420.55</v>
      </c>
      <c r="V168" s="51">
        <v>463.15</v>
      </c>
      <c r="W168" s="51">
        <v>561.29999999999995</v>
      </c>
      <c r="AU168" s="46" t="str">
        <f t="shared" si="32"/>
        <v>PACKET EXPRESS - 33170INFINITE 54.001 a 4.500</v>
      </c>
      <c r="AV168" s="50" t="s">
        <v>55</v>
      </c>
      <c r="AW168" s="50" t="s">
        <v>50</v>
      </c>
      <c r="AX168" s="51">
        <v>58.1</v>
      </c>
      <c r="AZ168" s="46" t="str">
        <f t="shared" si="33"/>
        <v>PACKET STANDARD  - 33162INFINITE 64.501 a 5.000</v>
      </c>
      <c r="BA168" s="50" t="s">
        <v>56</v>
      </c>
      <c r="BB168" s="50" t="s">
        <v>52</v>
      </c>
      <c r="BC168" s="51">
        <v>49.22</v>
      </c>
      <c r="BE168" s="46" t="str">
        <f t="shared" si="34"/>
        <v>PACKET NOVAS FAIXAS - 33227INFINITE 54.001 a 4.500</v>
      </c>
      <c r="BF168" s="50" t="s">
        <v>55</v>
      </c>
      <c r="BG168" s="50" t="s">
        <v>50</v>
      </c>
      <c r="BH168" s="51">
        <v>44.42</v>
      </c>
      <c r="BJ168" s="46"/>
      <c r="BK168" s="50"/>
      <c r="BL168" s="50"/>
      <c r="BM168" s="51"/>
      <c r="BN168" s="51"/>
      <c r="BO168" s="51"/>
      <c r="BP168" s="51"/>
      <c r="BQ168" s="51"/>
      <c r="BR168" s="51"/>
      <c r="BS168" s="51"/>
    </row>
    <row r="169" spans="3:71" x14ac:dyDescent="0.25">
      <c r="C169" s="46" t="str">
        <f t="shared" si="31"/>
        <v>EXPORTA FÁCIL EXPRESSO - 45110INFINITE 61/2 Kg Adicional</v>
      </c>
      <c r="D169" s="50" t="s">
        <v>56</v>
      </c>
      <c r="E169" s="50" t="s">
        <v>54</v>
      </c>
      <c r="F169" s="51">
        <v>20.9</v>
      </c>
      <c r="G169" s="51">
        <v>24.7</v>
      </c>
      <c r="H169" s="51">
        <v>26.65</v>
      </c>
      <c r="I169" s="51">
        <v>28.55</v>
      </c>
      <c r="J169" s="51">
        <v>37.1</v>
      </c>
      <c r="K169" s="51">
        <v>40.9</v>
      </c>
      <c r="L169" s="51">
        <v>49.4</v>
      </c>
      <c r="N169" s="46" t="str">
        <f>'[1]EXP FÁCIL STANDARD'!$A$1&amp;O169&amp;P169</f>
        <v>EXPORTA FÁCIL STANDARD - 45128INFINITE 61/2 Kg Adicional</v>
      </c>
      <c r="O169" s="50" t="s">
        <v>56</v>
      </c>
      <c r="P169" s="50" t="s">
        <v>54</v>
      </c>
      <c r="Q169" s="51">
        <v>15.25</v>
      </c>
      <c r="R169" s="51">
        <v>18.100000000000001</v>
      </c>
      <c r="S169" s="51">
        <v>19.95</v>
      </c>
      <c r="T169" s="51">
        <v>21.9</v>
      </c>
      <c r="U169" s="51">
        <v>26.65</v>
      </c>
      <c r="V169" s="51">
        <v>29.45</v>
      </c>
      <c r="W169" s="51">
        <v>36.15</v>
      </c>
      <c r="AU169" s="46" t="str">
        <f t="shared" si="32"/>
        <v>PACKET EXPRESS - 33170INFINITE 54.501 a 5.000</v>
      </c>
      <c r="AV169" s="50" t="s">
        <v>55</v>
      </c>
      <c r="AW169" s="50" t="s">
        <v>52</v>
      </c>
      <c r="AX169" s="51">
        <v>61.43</v>
      </c>
      <c r="AZ169" s="46" t="str">
        <f t="shared" si="33"/>
        <v>PACKET STANDARD  - 33162INFINITE 61/2 Kg Adicional</v>
      </c>
      <c r="BA169" s="50" t="s">
        <v>56</v>
      </c>
      <c r="BB169" s="50" t="s">
        <v>54</v>
      </c>
      <c r="BC169" s="51">
        <v>2.86</v>
      </c>
      <c r="BE169" s="46" t="str">
        <f t="shared" si="34"/>
        <v>PACKET NOVAS FAIXAS - 33227INFINITE 54.501 a 5.000</v>
      </c>
      <c r="BF169" s="50" t="s">
        <v>55</v>
      </c>
      <c r="BG169" s="50" t="s">
        <v>52</v>
      </c>
      <c r="BH169" s="51">
        <v>47.16</v>
      </c>
      <c r="BJ169" s="46"/>
      <c r="BK169" s="50"/>
      <c r="BL169" s="50"/>
      <c r="BM169" s="51"/>
      <c r="BN169" s="51"/>
      <c r="BO169" s="51"/>
      <c r="BP169" s="51"/>
      <c r="BQ169" s="51"/>
      <c r="BR169" s="51"/>
      <c r="BS169" s="51"/>
    </row>
    <row r="170" spans="3:71" x14ac:dyDescent="0.25">
      <c r="C170" s="46" t="str">
        <f t="shared" si="31"/>
        <v>EXPORTA FÁCIL EXPRESSO - 45110 Peso (g)</v>
      </c>
      <c r="D170" s="43"/>
      <c r="E170" s="43" t="s">
        <v>12</v>
      </c>
      <c r="F170" s="49" t="s">
        <v>13</v>
      </c>
      <c r="G170" s="49" t="s">
        <v>14</v>
      </c>
      <c r="H170" s="49" t="s">
        <v>15</v>
      </c>
      <c r="I170" s="49" t="s">
        <v>16</v>
      </c>
      <c r="J170" s="49" t="s">
        <v>17</v>
      </c>
      <c r="K170" s="49" t="s">
        <v>18</v>
      </c>
      <c r="L170" s="49" t="s">
        <v>19</v>
      </c>
      <c r="N170" s="46" t="str">
        <f>'[1]EXP FÁCIL STANDARD'!$A$1&amp;O170&amp;P170</f>
        <v>EXPORTA FÁCIL STANDARD - 45128 Peso (g)</v>
      </c>
      <c r="O170" s="43"/>
      <c r="P170" s="43" t="s">
        <v>12</v>
      </c>
      <c r="Q170" s="49" t="s">
        <v>13</v>
      </c>
      <c r="R170" s="49" t="s">
        <v>14</v>
      </c>
      <c r="S170" s="49" t="s">
        <v>15</v>
      </c>
      <c r="T170" s="49" t="s">
        <v>16</v>
      </c>
      <c r="U170" s="49" t="s">
        <v>17</v>
      </c>
      <c r="V170" s="49" t="s">
        <v>18</v>
      </c>
      <c r="W170" s="49" t="s">
        <v>19</v>
      </c>
      <c r="AU170" s="46" t="str">
        <f t="shared" si="32"/>
        <v>PACKET EXPRESS - 33170INFINITE 51/2 Kg Adicional</v>
      </c>
      <c r="AV170" s="50" t="s">
        <v>55</v>
      </c>
      <c r="AW170" s="50" t="s">
        <v>54</v>
      </c>
      <c r="AX170" s="51">
        <v>3.32</v>
      </c>
      <c r="AZ170" s="46" t="str">
        <f t="shared" si="33"/>
        <v>PACKET STANDARD  - 33162 Peso (g)</v>
      </c>
      <c r="BA170" s="43"/>
      <c r="BB170" s="43" t="s">
        <v>12</v>
      </c>
      <c r="BC170" s="49" t="s">
        <v>20</v>
      </c>
      <c r="BE170" s="46" t="str">
        <f t="shared" si="34"/>
        <v>PACKET NOVAS FAIXAS - 33227INFINITE 51/2 Kg Adicional</v>
      </c>
      <c r="BF170" s="50" t="s">
        <v>55</v>
      </c>
      <c r="BG170" s="50" t="s">
        <v>54</v>
      </c>
      <c r="BH170" s="51">
        <v>2.75</v>
      </c>
      <c r="BJ170" s="46"/>
      <c r="BK170" s="43"/>
      <c r="BL170" s="43"/>
      <c r="BM170" s="49"/>
      <c r="BN170" s="49"/>
      <c r="BO170" s="49"/>
      <c r="BP170" s="49"/>
      <c r="BQ170" s="49"/>
      <c r="BR170" s="49"/>
      <c r="BS170" s="49"/>
    </row>
    <row r="171" spans="3:71" x14ac:dyDescent="0.25">
      <c r="C171" s="46" t="str">
        <f t="shared" si="31"/>
        <v>EXPORTA FÁCIL EXPRESSO - 45110INFINITE 70 a 500</v>
      </c>
      <c r="D171" s="50" t="s">
        <v>57</v>
      </c>
      <c r="E171" s="50" t="s">
        <v>22</v>
      </c>
      <c r="F171" s="51">
        <v>179.2</v>
      </c>
      <c r="G171" s="51">
        <v>185.8</v>
      </c>
      <c r="H171" s="51">
        <v>215.7</v>
      </c>
      <c r="I171" s="51">
        <v>249.25</v>
      </c>
      <c r="J171" s="51">
        <v>321.64999999999998</v>
      </c>
      <c r="K171" s="51">
        <v>353.9</v>
      </c>
      <c r="L171" s="51">
        <v>428.15</v>
      </c>
      <c r="N171" s="46" t="str">
        <f>'[1]EXP FÁCIL STANDARD'!$A$1&amp;O171&amp;P171</f>
        <v>EXPORTA FÁCIL STANDARD - 45128INFINITE 70 a 500</v>
      </c>
      <c r="O171" s="50" t="s">
        <v>57</v>
      </c>
      <c r="P171" s="50" t="s">
        <v>22</v>
      </c>
      <c r="Q171" s="51">
        <v>143.4</v>
      </c>
      <c r="R171" s="51">
        <v>170.85</v>
      </c>
      <c r="S171" s="51">
        <v>189.85</v>
      </c>
      <c r="T171" s="51">
        <v>199.4</v>
      </c>
      <c r="U171" s="51">
        <v>257.3</v>
      </c>
      <c r="V171" s="51">
        <v>283.14999999999998</v>
      </c>
      <c r="W171" s="51">
        <v>342.55</v>
      </c>
      <c r="AU171" s="46" t="str">
        <f t="shared" si="32"/>
        <v>PACKET EXPRESS - 33170 Peso (g)</v>
      </c>
      <c r="AV171" s="43"/>
      <c r="AW171" s="43" t="s">
        <v>12</v>
      </c>
      <c r="AX171" s="49" t="s">
        <v>20</v>
      </c>
      <c r="AZ171" s="46" t="str">
        <f t="shared" si="33"/>
        <v>PACKET STANDARD  - 33162INFINITE 70 a 500</v>
      </c>
      <c r="BA171" s="50" t="s">
        <v>57</v>
      </c>
      <c r="BB171" s="50" t="s">
        <v>22</v>
      </c>
      <c r="BC171" s="51">
        <v>23.1</v>
      </c>
      <c r="BE171" s="46" t="str">
        <f t="shared" si="34"/>
        <v>PACKET NOVAS FAIXAS - 33227 Peso (g)</v>
      </c>
      <c r="BF171" s="43"/>
      <c r="BG171" s="43" t="s">
        <v>12</v>
      </c>
      <c r="BH171" s="49" t="s">
        <v>20</v>
      </c>
      <c r="BJ171" s="46"/>
      <c r="BK171" s="50"/>
      <c r="BL171" s="50"/>
      <c r="BM171" s="51"/>
      <c r="BN171" s="51"/>
      <c r="BO171" s="51"/>
      <c r="BP171" s="51"/>
      <c r="BQ171" s="51"/>
      <c r="BR171" s="51"/>
      <c r="BS171" s="51"/>
    </row>
    <row r="172" spans="3:71" x14ac:dyDescent="0.25">
      <c r="C172" s="46" t="str">
        <f t="shared" si="31"/>
        <v>EXPORTA FÁCIL EXPRESSO - 45110INFINITE 7501 a 1000</v>
      </c>
      <c r="D172" s="50" t="s">
        <v>57</v>
      </c>
      <c r="E172" s="50" t="s">
        <v>28</v>
      </c>
      <c r="F172" s="51">
        <v>190.15</v>
      </c>
      <c r="G172" s="51">
        <v>197.1</v>
      </c>
      <c r="H172" s="51">
        <v>228.85</v>
      </c>
      <c r="I172" s="51">
        <v>264.45</v>
      </c>
      <c r="J172" s="51">
        <v>341.2</v>
      </c>
      <c r="K172" s="51">
        <v>375.4</v>
      </c>
      <c r="L172" s="51">
        <v>454.3</v>
      </c>
      <c r="N172" s="46" t="str">
        <f>'[1]EXP FÁCIL STANDARD'!$A$1&amp;O172&amp;P172</f>
        <v>EXPORTA FÁCIL STANDARD - 45128INFINITE 7501 a 1000</v>
      </c>
      <c r="O172" s="50" t="s">
        <v>57</v>
      </c>
      <c r="P172" s="50" t="s">
        <v>28</v>
      </c>
      <c r="Q172" s="51">
        <v>152.15</v>
      </c>
      <c r="R172" s="51">
        <v>181.35</v>
      </c>
      <c r="S172" s="51">
        <v>201.35</v>
      </c>
      <c r="T172" s="51">
        <v>211.55</v>
      </c>
      <c r="U172" s="51">
        <v>273</v>
      </c>
      <c r="V172" s="51">
        <v>300.35000000000002</v>
      </c>
      <c r="W172" s="51">
        <v>363.5</v>
      </c>
      <c r="AU172" s="46" t="str">
        <f t="shared" si="32"/>
        <v>PACKET EXPRESS - 33170INFINITE 60 a 300</v>
      </c>
      <c r="AV172" s="50" t="s">
        <v>56</v>
      </c>
      <c r="AW172" s="50" t="s">
        <v>24</v>
      </c>
      <c r="AX172" s="51">
        <v>29.81</v>
      </c>
      <c r="AZ172" s="46" t="str">
        <f t="shared" si="33"/>
        <v>PACKET STANDARD  - 33162INFINITE 7501 a 1000</v>
      </c>
      <c r="BA172" s="50" t="s">
        <v>57</v>
      </c>
      <c r="BB172" s="50" t="s">
        <v>28</v>
      </c>
      <c r="BC172" s="51">
        <v>25.94</v>
      </c>
      <c r="BE172" s="46" t="str">
        <f t="shared" si="34"/>
        <v>PACKET NOVAS FAIXAS - 33227INFINITE 60 a 200</v>
      </c>
      <c r="BF172" s="50" t="s">
        <v>56</v>
      </c>
      <c r="BG172" s="50" t="s">
        <v>25</v>
      </c>
      <c r="BH172" s="51">
        <v>14.94</v>
      </c>
      <c r="BJ172" s="46"/>
      <c r="BK172" s="50"/>
      <c r="BL172" s="50"/>
      <c r="BM172" s="51"/>
      <c r="BN172" s="51"/>
      <c r="BO172" s="51"/>
      <c r="BP172" s="51"/>
      <c r="BQ172" s="51"/>
      <c r="BR172" s="51"/>
      <c r="BS172" s="51"/>
    </row>
    <row r="173" spans="3:71" x14ac:dyDescent="0.25">
      <c r="C173" s="46" t="str">
        <f t="shared" si="31"/>
        <v>EXPORTA FÁCIL EXPRESSO - 45110INFINITE 71001 a 1.500</v>
      </c>
      <c r="D173" s="50" t="s">
        <v>57</v>
      </c>
      <c r="E173" s="50" t="s">
        <v>34</v>
      </c>
      <c r="F173" s="51">
        <v>201.1</v>
      </c>
      <c r="G173" s="51">
        <v>208.4</v>
      </c>
      <c r="H173" s="51">
        <v>242.05</v>
      </c>
      <c r="I173" s="51">
        <v>279.55</v>
      </c>
      <c r="J173" s="51">
        <v>360.75</v>
      </c>
      <c r="K173" s="51">
        <v>396.95</v>
      </c>
      <c r="L173" s="51">
        <v>480.3</v>
      </c>
      <c r="N173" s="46" t="str">
        <f>'[1]EXP FÁCIL STANDARD'!$A$1&amp;O173&amp;P173</f>
        <v>EXPORTA FÁCIL STANDARD - 45128INFINITE 71001 a 1.500</v>
      </c>
      <c r="O173" s="50" t="s">
        <v>57</v>
      </c>
      <c r="P173" s="50" t="s">
        <v>34</v>
      </c>
      <c r="Q173" s="51">
        <v>160.9</v>
      </c>
      <c r="R173" s="51">
        <v>191.75</v>
      </c>
      <c r="S173" s="51">
        <v>212.95</v>
      </c>
      <c r="T173" s="51">
        <v>223.65</v>
      </c>
      <c r="U173" s="51">
        <v>288.7</v>
      </c>
      <c r="V173" s="51">
        <v>317.64999999999998</v>
      </c>
      <c r="W173" s="51">
        <v>384.25</v>
      </c>
      <c r="AU173" s="46" t="str">
        <f t="shared" si="32"/>
        <v>PACKET EXPRESS - 33170INFINITE 6301 a 500</v>
      </c>
      <c r="AV173" s="50" t="s">
        <v>56</v>
      </c>
      <c r="AW173" s="50" t="s">
        <v>30</v>
      </c>
      <c r="AX173" s="51">
        <v>31.12</v>
      </c>
      <c r="AZ173" s="46" t="str">
        <f t="shared" si="33"/>
        <v>PACKET STANDARD  - 33162INFINITE 71001 a 1.500</v>
      </c>
      <c r="BA173" s="50" t="s">
        <v>57</v>
      </c>
      <c r="BB173" s="50" t="s">
        <v>34</v>
      </c>
      <c r="BC173" s="51">
        <v>28.76</v>
      </c>
      <c r="BE173" s="46" t="str">
        <f t="shared" si="34"/>
        <v>PACKET NOVAS FAIXAS - 33227INFINITE 6201 a 500</v>
      </c>
      <c r="BF173" s="50" t="s">
        <v>56</v>
      </c>
      <c r="BG173" s="50" t="s">
        <v>31</v>
      </c>
      <c r="BH173" s="51">
        <v>22.14</v>
      </c>
      <c r="BJ173" s="46"/>
      <c r="BK173" s="50"/>
      <c r="BL173" s="50"/>
      <c r="BM173" s="51"/>
      <c r="BN173" s="51"/>
      <c r="BO173" s="51"/>
      <c r="BP173" s="51"/>
      <c r="BQ173" s="51"/>
      <c r="BR173" s="51"/>
      <c r="BS173" s="51"/>
    </row>
    <row r="174" spans="3:71" x14ac:dyDescent="0.25">
      <c r="C174" s="46" t="str">
        <f t="shared" si="31"/>
        <v>EXPORTA FÁCIL EXPRESSO - 45110INFINITE 71.501 a 2.000</v>
      </c>
      <c r="D174" s="50" t="s">
        <v>57</v>
      </c>
      <c r="E174" s="50" t="s">
        <v>38</v>
      </c>
      <c r="F174" s="51">
        <v>212.1</v>
      </c>
      <c r="G174" s="51">
        <v>219.8</v>
      </c>
      <c r="H174" s="51">
        <v>255.25</v>
      </c>
      <c r="I174" s="51">
        <v>294.95</v>
      </c>
      <c r="J174" s="51">
        <v>380.7</v>
      </c>
      <c r="K174" s="51">
        <v>418.75</v>
      </c>
      <c r="L174" s="51">
        <v>506.65</v>
      </c>
      <c r="N174" s="46" t="str">
        <f>'[1]EXP FÁCIL STANDARD'!$A$1&amp;O174&amp;P174</f>
        <v>EXPORTA FÁCIL STANDARD - 45128INFINITE 71.501 a 2.000</v>
      </c>
      <c r="O174" s="50" t="s">
        <v>57</v>
      </c>
      <c r="P174" s="50" t="s">
        <v>38</v>
      </c>
      <c r="Q174" s="51">
        <v>169.7</v>
      </c>
      <c r="R174" s="51">
        <v>202.2</v>
      </c>
      <c r="S174" s="51">
        <v>224.7</v>
      </c>
      <c r="T174" s="51">
        <v>235.95</v>
      </c>
      <c r="U174" s="51">
        <v>304.55</v>
      </c>
      <c r="V174" s="51">
        <v>335.05</v>
      </c>
      <c r="W174" s="51">
        <v>405.4</v>
      </c>
      <c r="AU174" s="46" t="str">
        <f t="shared" si="32"/>
        <v>PACKET EXPRESS - 33170INFINITE 6501 a 1000</v>
      </c>
      <c r="AV174" s="50" t="s">
        <v>56</v>
      </c>
      <c r="AW174" s="50" t="s">
        <v>28</v>
      </c>
      <c r="AX174" s="51">
        <v>34.4</v>
      </c>
      <c r="AZ174" s="46" t="str">
        <f t="shared" si="33"/>
        <v>PACKET STANDARD  - 33162INFINITE 71.501 a 2.000</v>
      </c>
      <c r="BA174" s="50" t="s">
        <v>57</v>
      </c>
      <c r="BB174" s="50" t="s">
        <v>38</v>
      </c>
      <c r="BC174" s="51">
        <v>31.59</v>
      </c>
      <c r="BE174" s="46" t="str">
        <f t="shared" si="34"/>
        <v>PACKET NOVAS FAIXAS - 33227INFINITE 6501 a 1000</v>
      </c>
      <c r="BF174" s="50" t="s">
        <v>56</v>
      </c>
      <c r="BG174" s="50" t="s">
        <v>28</v>
      </c>
      <c r="BH174" s="51">
        <v>24.85</v>
      </c>
      <c r="BJ174" s="46"/>
      <c r="BK174" s="50"/>
      <c r="BL174" s="50"/>
      <c r="BM174" s="51"/>
      <c r="BN174" s="51"/>
      <c r="BO174" s="51"/>
      <c r="BP174" s="51"/>
      <c r="BQ174" s="51"/>
      <c r="BR174" s="51"/>
      <c r="BS174" s="51"/>
    </row>
    <row r="175" spans="3:71" x14ac:dyDescent="0.25">
      <c r="C175" s="46" t="str">
        <f t="shared" si="31"/>
        <v>EXPORTA FÁCIL EXPRESSO - 45110INFINITE 72.001 a 2.500</v>
      </c>
      <c r="D175" s="50" t="s">
        <v>57</v>
      </c>
      <c r="E175" s="50" t="s">
        <v>42</v>
      </c>
      <c r="F175" s="51">
        <v>223.05</v>
      </c>
      <c r="G175" s="51">
        <v>231.1</v>
      </c>
      <c r="H175" s="51">
        <v>268.45</v>
      </c>
      <c r="I175" s="51">
        <v>310.2</v>
      </c>
      <c r="J175" s="51">
        <v>400.2</v>
      </c>
      <c r="K175" s="51">
        <v>440.3</v>
      </c>
      <c r="L175" s="51">
        <v>532.79999999999995</v>
      </c>
      <c r="N175" s="46" t="str">
        <f>'[1]EXP FÁCIL STANDARD'!$A$1&amp;O175&amp;P175</f>
        <v>EXPORTA FÁCIL STANDARD - 45128INFINITE 72.001 a 2.500</v>
      </c>
      <c r="O175" s="50" t="s">
        <v>57</v>
      </c>
      <c r="P175" s="50" t="s">
        <v>42</v>
      </c>
      <c r="Q175" s="51">
        <v>178.45</v>
      </c>
      <c r="R175" s="51">
        <v>212.65</v>
      </c>
      <c r="S175" s="51">
        <v>236.25</v>
      </c>
      <c r="T175" s="51">
        <v>248.1</v>
      </c>
      <c r="U175" s="51">
        <v>320.2</v>
      </c>
      <c r="V175" s="51">
        <v>352.35</v>
      </c>
      <c r="W175" s="51">
        <v>426.25</v>
      </c>
      <c r="AU175" s="46" t="str">
        <f t="shared" si="32"/>
        <v>PACKET EXPRESS - 33170INFINITE 61001 a 1.500</v>
      </c>
      <c r="AV175" s="50" t="s">
        <v>56</v>
      </c>
      <c r="AW175" s="50" t="s">
        <v>34</v>
      </c>
      <c r="AX175" s="51">
        <v>37.67</v>
      </c>
      <c r="AZ175" s="46" t="str">
        <f t="shared" si="33"/>
        <v>PACKET STANDARD  - 33162INFINITE 72.001 a 2.500</v>
      </c>
      <c r="BA175" s="50" t="s">
        <v>57</v>
      </c>
      <c r="BB175" s="50" t="s">
        <v>42</v>
      </c>
      <c r="BC175" s="51">
        <v>34.409999999999997</v>
      </c>
      <c r="BE175" s="46" t="str">
        <f t="shared" si="34"/>
        <v>PACKET NOVAS FAIXAS - 33227INFINITE 61001 a 1.500</v>
      </c>
      <c r="BF175" s="50" t="s">
        <v>56</v>
      </c>
      <c r="BG175" s="50" t="s">
        <v>34</v>
      </c>
      <c r="BH175" s="51">
        <v>27.57</v>
      </c>
      <c r="BJ175" s="46"/>
      <c r="BK175" s="50"/>
      <c r="BL175" s="50"/>
      <c r="BM175" s="51"/>
      <c r="BN175" s="51"/>
      <c r="BO175" s="51"/>
      <c r="BP175" s="51"/>
      <c r="BQ175" s="51"/>
      <c r="BR175" s="51"/>
      <c r="BS175" s="51"/>
    </row>
    <row r="176" spans="3:71" x14ac:dyDescent="0.25">
      <c r="C176" s="46" t="str">
        <f t="shared" si="31"/>
        <v>EXPORTA FÁCIL EXPRESSO - 45110INFINITE 72.501 a 3.000</v>
      </c>
      <c r="D176" s="50" t="s">
        <v>57</v>
      </c>
      <c r="E176" s="50" t="s">
        <v>44</v>
      </c>
      <c r="F176" s="51">
        <v>233.95</v>
      </c>
      <c r="G176" s="51">
        <v>242.5</v>
      </c>
      <c r="H176" s="51">
        <v>281.55</v>
      </c>
      <c r="I176" s="51">
        <v>325.25</v>
      </c>
      <c r="J176" s="51">
        <v>419.8</v>
      </c>
      <c r="K176" s="51">
        <v>462</v>
      </c>
      <c r="L176" s="51">
        <v>558.95000000000005</v>
      </c>
      <c r="N176" s="46" t="str">
        <f>'[1]EXP FÁCIL STANDARD'!$A$1&amp;O176&amp;P176</f>
        <v>EXPORTA FÁCIL STANDARD - 45128INFINITE 72.501 a 3.000</v>
      </c>
      <c r="O176" s="50" t="s">
        <v>57</v>
      </c>
      <c r="P176" s="50" t="s">
        <v>44</v>
      </c>
      <c r="Q176" s="51">
        <v>187.2</v>
      </c>
      <c r="R176" s="51">
        <v>223.15</v>
      </c>
      <c r="S176" s="51">
        <v>247.85</v>
      </c>
      <c r="T176" s="51">
        <v>260.3</v>
      </c>
      <c r="U176" s="51">
        <v>335.9</v>
      </c>
      <c r="V176" s="51">
        <v>369.55</v>
      </c>
      <c r="W176" s="51">
        <v>447.15</v>
      </c>
      <c r="AU176" s="46" t="str">
        <f t="shared" si="32"/>
        <v>PACKET EXPRESS - 33170INFINITE 61.501 a 2.000</v>
      </c>
      <c r="AV176" s="50" t="s">
        <v>56</v>
      </c>
      <c r="AW176" s="50" t="s">
        <v>38</v>
      </c>
      <c r="AX176" s="51">
        <v>40.94</v>
      </c>
      <c r="AZ176" s="46" t="str">
        <f t="shared" si="33"/>
        <v>PACKET STANDARD  - 33162INFINITE 72.501 a 3.000</v>
      </c>
      <c r="BA176" s="50" t="s">
        <v>57</v>
      </c>
      <c r="BB176" s="50" t="s">
        <v>44</v>
      </c>
      <c r="BC176" s="51">
        <v>37.24</v>
      </c>
      <c r="BE176" s="46" t="str">
        <f t="shared" si="34"/>
        <v>PACKET NOVAS FAIXAS - 33227INFINITE 61.501 a 2.000</v>
      </c>
      <c r="BF176" s="50" t="s">
        <v>56</v>
      </c>
      <c r="BG176" s="50" t="s">
        <v>38</v>
      </c>
      <c r="BH176" s="51">
        <v>30.27</v>
      </c>
      <c r="BJ176" s="46"/>
      <c r="BK176" s="50"/>
      <c r="BL176" s="50"/>
      <c r="BM176" s="51"/>
      <c r="BN176" s="51"/>
      <c r="BO176" s="51"/>
      <c r="BP176" s="51"/>
      <c r="BQ176" s="51"/>
      <c r="BR176" s="51"/>
      <c r="BS176" s="51"/>
    </row>
    <row r="177" spans="3:71" x14ac:dyDescent="0.25">
      <c r="C177" s="46" t="str">
        <f t="shared" si="31"/>
        <v>EXPORTA FÁCIL EXPRESSO - 45110INFINITE 73.001 a 3.500</v>
      </c>
      <c r="D177" s="50" t="s">
        <v>57</v>
      </c>
      <c r="E177" s="50" t="s">
        <v>46</v>
      </c>
      <c r="F177" s="51">
        <v>244.95</v>
      </c>
      <c r="G177" s="51">
        <v>253.9</v>
      </c>
      <c r="H177" s="51">
        <v>294.85000000000002</v>
      </c>
      <c r="I177" s="51">
        <v>340.65</v>
      </c>
      <c r="J177" s="51">
        <v>439.55</v>
      </c>
      <c r="K177" s="51">
        <v>483.75</v>
      </c>
      <c r="L177" s="51">
        <v>585.25</v>
      </c>
      <c r="N177" s="46" t="str">
        <f>'[1]EXP FÁCIL STANDARD'!$A$1&amp;O177&amp;P177</f>
        <v>EXPORTA FÁCIL STANDARD - 45128INFINITE 73.001 a 3.500</v>
      </c>
      <c r="O177" s="50" t="s">
        <v>57</v>
      </c>
      <c r="P177" s="50" t="s">
        <v>46</v>
      </c>
      <c r="Q177" s="51">
        <v>196.05</v>
      </c>
      <c r="R177" s="51">
        <v>233.55</v>
      </c>
      <c r="S177" s="51">
        <v>259.39999999999998</v>
      </c>
      <c r="T177" s="51">
        <v>272.55</v>
      </c>
      <c r="U177" s="51">
        <v>351.65</v>
      </c>
      <c r="V177" s="51">
        <v>387.05</v>
      </c>
      <c r="W177" s="51">
        <v>468.15</v>
      </c>
      <c r="AU177" s="46" t="str">
        <f t="shared" si="32"/>
        <v>PACKET EXPRESS - 33170INFINITE 62.001 a 2.500</v>
      </c>
      <c r="AV177" s="50" t="s">
        <v>56</v>
      </c>
      <c r="AW177" s="50" t="s">
        <v>42</v>
      </c>
      <c r="AX177" s="51">
        <v>44.22</v>
      </c>
      <c r="AZ177" s="46" t="str">
        <f t="shared" si="33"/>
        <v>PACKET STANDARD  - 33162INFINITE 73.001 a 3.500</v>
      </c>
      <c r="BA177" s="50" t="s">
        <v>57</v>
      </c>
      <c r="BB177" s="50" t="s">
        <v>46</v>
      </c>
      <c r="BC177" s="51">
        <v>40.07</v>
      </c>
      <c r="BE177" s="46" t="str">
        <f t="shared" si="34"/>
        <v>PACKET NOVAS FAIXAS - 33227INFINITE 62.001 a 2.500</v>
      </c>
      <c r="BF177" s="50" t="s">
        <v>56</v>
      </c>
      <c r="BG177" s="50" t="s">
        <v>42</v>
      </c>
      <c r="BH177" s="51">
        <v>32.979999999999997</v>
      </c>
      <c r="BJ177" s="46"/>
      <c r="BK177" s="50"/>
      <c r="BL177" s="50"/>
      <c r="BM177" s="51"/>
      <c r="BN177" s="51"/>
      <c r="BO177" s="51"/>
      <c r="BP177" s="51"/>
      <c r="BQ177" s="51"/>
      <c r="BR177" s="51"/>
      <c r="BS177" s="51"/>
    </row>
    <row r="178" spans="3:71" x14ac:dyDescent="0.25">
      <c r="C178" s="46" t="str">
        <f t="shared" si="31"/>
        <v>EXPORTA FÁCIL EXPRESSO - 45110INFINITE 73.501 a 4.000</v>
      </c>
      <c r="D178" s="50" t="s">
        <v>57</v>
      </c>
      <c r="E178" s="50" t="s">
        <v>48</v>
      </c>
      <c r="F178" s="51">
        <v>255.9</v>
      </c>
      <c r="G178" s="51">
        <v>265.2</v>
      </c>
      <c r="H178" s="51">
        <v>308</v>
      </c>
      <c r="I178" s="51">
        <v>355.85</v>
      </c>
      <c r="J178" s="51">
        <v>459.25</v>
      </c>
      <c r="K178" s="51">
        <v>505.3</v>
      </c>
      <c r="L178" s="51">
        <v>611.35</v>
      </c>
      <c r="N178" s="46" t="str">
        <f>'[1]EXP FÁCIL STANDARD'!$A$1&amp;O178&amp;P178</f>
        <v>EXPORTA FÁCIL STANDARD - 45128INFINITE 73.501 a 4.000</v>
      </c>
      <c r="O178" s="50" t="s">
        <v>57</v>
      </c>
      <c r="P178" s="50" t="s">
        <v>48</v>
      </c>
      <c r="Q178" s="51">
        <v>204.75</v>
      </c>
      <c r="R178" s="51">
        <v>244</v>
      </c>
      <c r="S178" s="51">
        <v>271</v>
      </c>
      <c r="T178" s="51">
        <v>284.7</v>
      </c>
      <c r="U178" s="51">
        <v>367.35</v>
      </c>
      <c r="V178" s="51">
        <v>404.2</v>
      </c>
      <c r="W178" s="51">
        <v>489.05</v>
      </c>
      <c r="AU178" s="46" t="str">
        <f t="shared" si="32"/>
        <v>PACKET EXPRESS - 33170INFINITE 62.501 a 3.000</v>
      </c>
      <c r="AV178" s="50" t="s">
        <v>56</v>
      </c>
      <c r="AW178" s="50" t="s">
        <v>44</v>
      </c>
      <c r="AX178" s="51">
        <v>47.51</v>
      </c>
      <c r="AZ178" s="46" t="str">
        <f t="shared" si="33"/>
        <v>PACKET STANDARD  - 33162INFINITE 73.501 a 4.000</v>
      </c>
      <c r="BA178" s="50" t="s">
        <v>57</v>
      </c>
      <c r="BB178" s="50" t="s">
        <v>48</v>
      </c>
      <c r="BC178" s="51">
        <v>42.9</v>
      </c>
      <c r="BE178" s="46" t="str">
        <f t="shared" si="34"/>
        <v>PACKET NOVAS FAIXAS - 33227INFINITE 62.501 a 3.000</v>
      </c>
      <c r="BF178" s="50" t="s">
        <v>56</v>
      </c>
      <c r="BG178" s="50" t="s">
        <v>44</v>
      </c>
      <c r="BH178" s="51">
        <v>35.69</v>
      </c>
      <c r="BJ178" s="46"/>
      <c r="BK178" s="50"/>
      <c r="BL178" s="50"/>
      <c r="BM178" s="51"/>
      <c r="BN178" s="51"/>
      <c r="BO178" s="51"/>
      <c r="BP178" s="51"/>
      <c r="BQ178" s="51"/>
      <c r="BR178" s="51"/>
      <c r="BS178" s="51"/>
    </row>
    <row r="179" spans="3:71" x14ac:dyDescent="0.25">
      <c r="C179" s="46" t="str">
        <f t="shared" si="31"/>
        <v>EXPORTA FÁCIL EXPRESSO - 45110INFINITE 74.001 a 4.500</v>
      </c>
      <c r="D179" s="50" t="s">
        <v>57</v>
      </c>
      <c r="E179" s="50" t="s">
        <v>50</v>
      </c>
      <c r="F179" s="51">
        <v>276.8</v>
      </c>
      <c r="G179" s="51">
        <v>289.89999999999998</v>
      </c>
      <c r="H179" s="51">
        <v>334.55</v>
      </c>
      <c r="I179" s="51">
        <v>384.35</v>
      </c>
      <c r="J179" s="51">
        <v>496.3</v>
      </c>
      <c r="K179" s="51">
        <v>546.20000000000005</v>
      </c>
      <c r="L179" s="51">
        <v>660.75</v>
      </c>
      <c r="N179" s="46" t="str">
        <f>'[1]EXP FÁCIL STANDARD'!$A$1&amp;O179&amp;P179</f>
        <v>EXPORTA FÁCIL STANDARD - 45128INFINITE 74.001 a 4.500</v>
      </c>
      <c r="O179" s="50" t="s">
        <v>57</v>
      </c>
      <c r="P179" s="50" t="s">
        <v>50</v>
      </c>
      <c r="Q179" s="51">
        <v>220</v>
      </c>
      <c r="R179" s="51">
        <v>262.10000000000002</v>
      </c>
      <c r="S179" s="51">
        <v>290.95</v>
      </c>
      <c r="T179" s="51">
        <v>306.55</v>
      </c>
      <c r="U179" s="51">
        <v>393.95</v>
      </c>
      <c r="V179" s="51">
        <v>433.65</v>
      </c>
      <c r="W179" s="51">
        <v>525.15</v>
      </c>
      <c r="AU179" s="46" t="str">
        <f t="shared" si="32"/>
        <v>PACKET EXPRESS - 33170INFINITE 63.001 a 3.500</v>
      </c>
      <c r="AV179" s="50" t="s">
        <v>56</v>
      </c>
      <c r="AW179" s="50" t="s">
        <v>46</v>
      </c>
      <c r="AX179" s="51">
        <v>50.78</v>
      </c>
      <c r="AZ179" s="46" t="str">
        <f t="shared" si="33"/>
        <v>PACKET STANDARD  - 33162INFINITE 74.001 a 4.500</v>
      </c>
      <c r="BA179" s="50" t="s">
        <v>57</v>
      </c>
      <c r="BB179" s="50" t="s">
        <v>50</v>
      </c>
      <c r="BC179" s="51">
        <v>45.73</v>
      </c>
      <c r="BE179" s="46" t="str">
        <f t="shared" si="34"/>
        <v>PACKET NOVAS FAIXAS - 33227INFINITE 63.001 a 3.500</v>
      </c>
      <c r="BF179" s="50" t="s">
        <v>56</v>
      </c>
      <c r="BG179" s="50" t="s">
        <v>46</v>
      </c>
      <c r="BH179" s="51">
        <v>38.4</v>
      </c>
      <c r="BJ179" s="46"/>
      <c r="BK179" s="50"/>
      <c r="BL179" s="50"/>
      <c r="BM179" s="51"/>
      <c r="BN179" s="51"/>
      <c r="BO179" s="51"/>
      <c r="BP179" s="51"/>
      <c r="BQ179" s="51"/>
      <c r="BR179" s="51"/>
      <c r="BS179" s="51"/>
    </row>
    <row r="180" spans="3:71" x14ac:dyDescent="0.25">
      <c r="C180" s="46" t="str">
        <f t="shared" si="31"/>
        <v>EXPORTA FÁCIL EXPRESSO - 45110INFINITE 74.501 a 5.000</v>
      </c>
      <c r="D180" s="50" t="s">
        <v>57</v>
      </c>
      <c r="E180" s="50" t="s">
        <v>52</v>
      </c>
      <c r="F180" s="51">
        <v>297.7</v>
      </c>
      <c r="G180" s="51">
        <v>314.60000000000002</v>
      </c>
      <c r="H180" s="51">
        <v>361.2</v>
      </c>
      <c r="I180" s="51">
        <v>412.85</v>
      </c>
      <c r="J180" s="51">
        <v>533.29999999999995</v>
      </c>
      <c r="K180" s="51">
        <v>587.04999999999995</v>
      </c>
      <c r="L180" s="51">
        <v>710.2</v>
      </c>
      <c r="N180" s="46" t="str">
        <f>'[1]EXP FÁCIL STANDARD'!$A$1&amp;O180&amp;P180</f>
        <v>EXPORTA FÁCIL STANDARD - 45128INFINITE 74.501 a 5.000</v>
      </c>
      <c r="O180" s="50" t="s">
        <v>57</v>
      </c>
      <c r="P180" s="50" t="s">
        <v>52</v>
      </c>
      <c r="Q180" s="51">
        <v>235.15</v>
      </c>
      <c r="R180" s="51">
        <v>280.14999999999998</v>
      </c>
      <c r="S180" s="51">
        <v>310.95</v>
      </c>
      <c r="T180" s="51">
        <v>328.4</v>
      </c>
      <c r="U180" s="51">
        <v>420.55</v>
      </c>
      <c r="V180" s="51">
        <v>463.15</v>
      </c>
      <c r="W180" s="51">
        <v>561.29999999999995</v>
      </c>
      <c r="AU180" s="46" t="str">
        <f t="shared" si="32"/>
        <v>PACKET EXPRESS - 33170INFINITE 63.501 a 4.000</v>
      </c>
      <c r="AV180" s="50" t="s">
        <v>56</v>
      </c>
      <c r="AW180" s="50" t="s">
        <v>48</v>
      </c>
      <c r="AX180" s="51">
        <v>54.06</v>
      </c>
      <c r="AZ180" s="46" t="str">
        <f t="shared" si="33"/>
        <v>PACKET STANDARD  - 33162INFINITE 74.501 a 5.000</v>
      </c>
      <c r="BA180" s="50" t="s">
        <v>57</v>
      </c>
      <c r="BB180" s="50" t="s">
        <v>52</v>
      </c>
      <c r="BC180" s="51">
        <v>48.56</v>
      </c>
      <c r="BE180" s="46" t="str">
        <f t="shared" si="34"/>
        <v>PACKET NOVAS FAIXAS - 33227INFINITE 63.501 a 4.000</v>
      </c>
      <c r="BF180" s="50" t="s">
        <v>56</v>
      </c>
      <c r="BG180" s="50" t="s">
        <v>48</v>
      </c>
      <c r="BH180" s="51">
        <v>41.11</v>
      </c>
      <c r="BJ180" s="46"/>
      <c r="BK180" s="50"/>
      <c r="BL180" s="50"/>
      <c r="BM180" s="51"/>
      <c r="BN180" s="51"/>
      <c r="BO180" s="51"/>
      <c r="BP180" s="51"/>
      <c r="BQ180" s="51"/>
      <c r="BR180" s="51"/>
      <c r="BS180" s="51"/>
    </row>
    <row r="181" spans="3:71" x14ac:dyDescent="0.25">
      <c r="C181" s="46" t="str">
        <f t="shared" si="31"/>
        <v>EXPORTA FÁCIL EXPRESSO - 45110INFINITE 71/2 Kg Adicional</v>
      </c>
      <c r="D181" s="50" t="s">
        <v>57</v>
      </c>
      <c r="E181" s="50" t="s">
        <v>54</v>
      </c>
      <c r="F181" s="51">
        <v>20.9</v>
      </c>
      <c r="G181" s="51">
        <v>24.7</v>
      </c>
      <c r="H181" s="51">
        <v>26.65</v>
      </c>
      <c r="I181" s="51">
        <v>28.55</v>
      </c>
      <c r="J181" s="51">
        <v>37.1</v>
      </c>
      <c r="K181" s="51">
        <v>40.9</v>
      </c>
      <c r="L181" s="51">
        <v>49.4</v>
      </c>
      <c r="N181" s="46" t="str">
        <f>'[1]EXP FÁCIL STANDARD'!$A$1&amp;O181&amp;P181</f>
        <v>EXPORTA FÁCIL STANDARD - 45128INFINITE 71/2 Kg Adicional</v>
      </c>
      <c r="O181" s="50" t="s">
        <v>57</v>
      </c>
      <c r="P181" s="50" t="s">
        <v>54</v>
      </c>
      <c r="Q181" s="51">
        <v>15.25</v>
      </c>
      <c r="R181" s="51">
        <v>18.100000000000001</v>
      </c>
      <c r="S181" s="51">
        <v>19.95</v>
      </c>
      <c r="T181" s="51">
        <v>21.9</v>
      </c>
      <c r="U181" s="51">
        <v>26.65</v>
      </c>
      <c r="V181" s="51">
        <v>29.45</v>
      </c>
      <c r="W181" s="51">
        <v>36.15</v>
      </c>
      <c r="AU181" s="46" t="str">
        <f t="shared" si="32"/>
        <v>PACKET EXPRESS - 33170INFINITE 64.001 a 4.500</v>
      </c>
      <c r="AV181" s="50" t="s">
        <v>56</v>
      </c>
      <c r="AW181" s="50" t="s">
        <v>50</v>
      </c>
      <c r="AX181" s="51">
        <v>57.33</v>
      </c>
      <c r="AZ181" s="46" t="str">
        <f t="shared" si="33"/>
        <v>PACKET STANDARD  - 33162INFINITE 71/2 Kg Adicional</v>
      </c>
      <c r="BA181" s="50" t="s">
        <v>57</v>
      </c>
      <c r="BB181" s="50" t="s">
        <v>54</v>
      </c>
      <c r="BC181" s="51">
        <v>2.83</v>
      </c>
      <c r="BE181" s="46" t="str">
        <f t="shared" si="34"/>
        <v>PACKET NOVAS FAIXAS - 33227INFINITE 64.001 a 4.500</v>
      </c>
      <c r="BF181" s="50" t="s">
        <v>56</v>
      </c>
      <c r="BG181" s="50" t="s">
        <v>50</v>
      </c>
      <c r="BH181" s="51">
        <v>43.82</v>
      </c>
      <c r="BJ181" s="46"/>
      <c r="BK181" s="50"/>
      <c r="BL181" s="50"/>
      <c r="BM181" s="51"/>
      <c r="BN181" s="51"/>
      <c r="BO181" s="51"/>
      <c r="BP181" s="51"/>
      <c r="BQ181" s="51"/>
      <c r="BR181" s="51"/>
      <c r="BS181" s="51"/>
    </row>
    <row r="182" spans="3:71" x14ac:dyDescent="0.25">
      <c r="C182" s="46" t="str">
        <f t="shared" si="31"/>
        <v>EXPORTA FÁCIL EXPRESSO - 45110 Peso (g)</v>
      </c>
      <c r="D182" s="43"/>
      <c r="E182" s="43" t="s">
        <v>12</v>
      </c>
      <c r="F182" s="49" t="s">
        <v>13</v>
      </c>
      <c r="G182" s="49" t="s">
        <v>14</v>
      </c>
      <c r="H182" s="49" t="s">
        <v>15</v>
      </c>
      <c r="I182" s="49" t="s">
        <v>16</v>
      </c>
      <c r="J182" s="49" t="s">
        <v>17</v>
      </c>
      <c r="K182" s="49" t="s">
        <v>18</v>
      </c>
      <c r="L182" s="49" t="s">
        <v>19</v>
      </c>
      <c r="N182" s="46" t="str">
        <f>'[1]EXP FÁCIL STANDARD'!$A$1&amp;O182&amp;P182</f>
        <v>EXPORTA FÁCIL STANDARD - 45128 Peso (g)</v>
      </c>
      <c r="O182" s="43"/>
      <c r="P182" s="43" t="s">
        <v>12</v>
      </c>
      <c r="Q182" s="49" t="s">
        <v>13</v>
      </c>
      <c r="R182" s="49" t="s">
        <v>14</v>
      </c>
      <c r="S182" s="49" t="s">
        <v>15</v>
      </c>
      <c r="T182" s="49" t="s">
        <v>16</v>
      </c>
      <c r="U182" s="49" t="s">
        <v>17</v>
      </c>
      <c r="V182" s="49" t="s">
        <v>18</v>
      </c>
      <c r="W182" s="49" t="s">
        <v>19</v>
      </c>
      <c r="AU182" s="46" t="str">
        <f t="shared" si="32"/>
        <v>PACKET EXPRESS - 33170INFINITE 64.501 a 5.000</v>
      </c>
      <c r="AV182" s="50" t="s">
        <v>56</v>
      </c>
      <c r="AW182" s="50" t="s">
        <v>52</v>
      </c>
      <c r="AX182" s="51">
        <v>60.61</v>
      </c>
      <c r="AZ182" s="46" t="str">
        <f t="shared" si="33"/>
        <v>PACKET STANDARD  - 33162 Peso (g)</v>
      </c>
      <c r="BA182" s="43"/>
      <c r="BB182" s="43" t="s">
        <v>12</v>
      </c>
      <c r="BC182" s="49" t="s">
        <v>20</v>
      </c>
      <c r="BE182" s="46" t="str">
        <f t="shared" si="34"/>
        <v>PACKET NOVAS FAIXAS - 33227INFINITE 64.501 a 5.000</v>
      </c>
      <c r="BF182" s="50" t="s">
        <v>56</v>
      </c>
      <c r="BG182" s="50" t="s">
        <v>52</v>
      </c>
      <c r="BH182" s="51">
        <v>46.53</v>
      </c>
      <c r="BJ182" s="46"/>
      <c r="BK182" s="43"/>
      <c r="BL182" s="43"/>
      <c r="BM182" s="49"/>
      <c r="BN182" s="49"/>
      <c r="BO182" s="49"/>
      <c r="BP182" s="49"/>
      <c r="BQ182" s="49"/>
      <c r="BR182" s="49"/>
      <c r="BS182" s="49"/>
    </row>
    <row r="183" spans="3:71" x14ac:dyDescent="0.25">
      <c r="C183" s="46" t="str">
        <f t="shared" si="31"/>
        <v>EXPORTA FÁCIL EXPRESSO - 45110INFINITE 80 a 500</v>
      </c>
      <c r="D183" s="50" t="s">
        <v>58</v>
      </c>
      <c r="E183" s="50" t="s">
        <v>22</v>
      </c>
      <c r="F183" s="51">
        <v>179.2</v>
      </c>
      <c r="G183" s="51">
        <v>185.8</v>
      </c>
      <c r="H183" s="51">
        <v>215.7</v>
      </c>
      <c r="I183" s="51">
        <v>249.25</v>
      </c>
      <c r="J183" s="51">
        <v>321.64999999999998</v>
      </c>
      <c r="K183" s="51">
        <v>353.9</v>
      </c>
      <c r="L183" s="51">
        <v>428.15</v>
      </c>
      <c r="N183" s="46" t="str">
        <f>'[1]EXP FÁCIL STANDARD'!$A$1&amp;O183&amp;P183</f>
        <v>EXPORTA FÁCIL STANDARD - 45128INFINITE 80 a 500</v>
      </c>
      <c r="O183" s="50" t="s">
        <v>58</v>
      </c>
      <c r="P183" s="50" t="s">
        <v>22</v>
      </c>
      <c r="Q183" s="51">
        <v>143.4</v>
      </c>
      <c r="R183" s="51">
        <v>170.85</v>
      </c>
      <c r="S183" s="51">
        <v>189.85</v>
      </c>
      <c r="T183" s="51">
        <v>199.4</v>
      </c>
      <c r="U183" s="51">
        <v>257.3</v>
      </c>
      <c r="V183" s="51">
        <v>283.14999999999998</v>
      </c>
      <c r="W183" s="51">
        <v>342.55</v>
      </c>
      <c r="AU183" s="46" t="str">
        <f t="shared" si="32"/>
        <v>PACKET EXPRESS - 33170INFINITE 61/2 Kg Adicional</v>
      </c>
      <c r="AV183" s="50" t="s">
        <v>56</v>
      </c>
      <c r="AW183" s="50" t="s">
        <v>54</v>
      </c>
      <c r="AX183" s="51">
        <v>3.28</v>
      </c>
      <c r="AZ183" s="46" t="str">
        <f t="shared" si="33"/>
        <v>PACKET STANDARD  - 33162INFINITE 80 a 500</v>
      </c>
      <c r="BA183" s="50" t="s">
        <v>58</v>
      </c>
      <c r="BB183" s="50" t="s">
        <v>22</v>
      </c>
      <c r="BC183" s="51">
        <v>22.79</v>
      </c>
      <c r="BE183" s="46" t="str">
        <f t="shared" si="34"/>
        <v>PACKET NOVAS FAIXAS - 33227INFINITE 61/2 Kg Adicional</v>
      </c>
      <c r="BF183" s="50" t="s">
        <v>56</v>
      </c>
      <c r="BG183" s="50" t="s">
        <v>54</v>
      </c>
      <c r="BH183" s="51">
        <v>2.71</v>
      </c>
      <c r="BJ183" s="46"/>
      <c r="BK183" s="50"/>
      <c r="BL183" s="50"/>
      <c r="BM183" s="51"/>
      <c r="BN183" s="51"/>
      <c r="BO183" s="51"/>
      <c r="BP183" s="51"/>
      <c r="BQ183" s="51"/>
      <c r="BR183" s="51"/>
      <c r="BS183" s="51"/>
    </row>
    <row r="184" spans="3:71" x14ac:dyDescent="0.25">
      <c r="C184" s="46" t="str">
        <f t="shared" si="31"/>
        <v>EXPORTA FÁCIL EXPRESSO - 45110INFINITE 8501 a 1000</v>
      </c>
      <c r="D184" s="50" t="s">
        <v>58</v>
      </c>
      <c r="E184" s="50" t="s">
        <v>28</v>
      </c>
      <c r="F184" s="51">
        <v>190.15</v>
      </c>
      <c r="G184" s="51">
        <v>197.1</v>
      </c>
      <c r="H184" s="51">
        <v>228.85</v>
      </c>
      <c r="I184" s="51">
        <v>264.45</v>
      </c>
      <c r="J184" s="51">
        <v>341.2</v>
      </c>
      <c r="K184" s="51">
        <v>375.4</v>
      </c>
      <c r="L184" s="51">
        <v>454.3</v>
      </c>
      <c r="N184" s="46" t="str">
        <f>'[1]EXP FÁCIL STANDARD'!$A$1&amp;O184&amp;P184</f>
        <v>EXPORTA FÁCIL STANDARD - 45128INFINITE 8501 a 1000</v>
      </c>
      <c r="O184" s="50" t="s">
        <v>58</v>
      </c>
      <c r="P184" s="50" t="s">
        <v>28</v>
      </c>
      <c r="Q184" s="51">
        <v>152.15</v>
      </c>
      <c r="R184" s="51">
        <v>181.35</v>
      </c>
      <c r="S184" s="51">
        <v>201.35</v>
      </c>
      <c r="T184" s="51">
        <v>211.55</v>
      </c>
      <c r="U184" s="51">
        <v>273</v>
      </c>
      <c r="V184" s="51">
        <v>300.35000000000002</v>
      </c>
      <c r="W184" s="51">
        <v>363.5</v>
      </c>
      <c r="AU184" s="46" t="str">
        <f t="shared" si="32"/>
        <v>PACKET EXPRESS - 33170 Peso (g)</v>
      </c>
      <c r="AV184" s="43"/>
      <c r="AW184" s="43" t="s">
        <v>12</v>
      </c>
      <c r="AX184" s="49" t="s">
        <v>20</v>
      </c>
      <c r="AZ184" s="46" t="str">
        <f t="shared" si="33"/>
        <v>PACKET STANDARD  - 33162INFINITE 8501 a 1000</v>
      </c>
      <c r="BA184" s="50" t="s">
        <v>58</v>
      </c>
      <c r="BB184" s="50" t="s">
        <v>28</v>
      </c>
      <c r="BC184" s="51">
        <v>25.58</v>
      </c>
      <c r="BE184" s="46" t="str">
        <f t="shared" si="34"/>
        <v>PACKET NOVAS FAIXAS - 33227 Peso (g)</v>
      </c>
      <c r="BF184" s="43"/>
      <c r="BG184" s="43" t="s">
        <v>12</v>
      </c>
      <c r="BH184" s="49" t="s">
        <v>20</v>
      </c>
      <c r="BJ184" s="46"/>
      <c r="BK184" s="50"/>
      <c r="BL184" s="50"/>
      <c r="BM184" s="51"/>
      <c r="BN184" s="51"/>
      <c r="BO184" s="51"/>
      <c r="BP184" s="51"/>
      <c r="BQ184" s="51"/>
      <c r="BR184" s="51"/>
      <c r="BS184" s="51"/>
    </row>
    <row r="185" spans="3:71" x14ac:dyDescent="0.25">
      <c r="C185" s="46" t="str">
        <f t="shared" si="31"/>
        <v>EXPORTA FÁCIL EXPRESSO - 45110INFINITE 81001 a 1.500</v>
      </c>
      <c r="D185" s="50" t="s">
        <v>58</v>
      </c>
      <c r="E185" s="50" t="s">
        <v>34</v>
      </c>
      <c r="F185" s="51">
        <v>201.1</v>
      </c>
      <c r="G185" s="51">
        <v>208.4</v>
      </c>
      <c r="H185" s="51">
        <v>242.05</v>
      </c>
      <c r="I185" s="51">
        <v>279.55</v>
      </c>
      <c r="J185" s="51">
        <v>360.75</v>
      </c>
      <c r="K185" s="51">
        <v>396.95</v>
      </c>
      <c r="L185" s="51">
        <v>480.3</v>
      </c>
      <c r="N185" s="46" t="str">
        <f>'[1]EXP FÁCIL STANDARD'!$A$1&amp;O185&amp;P185</f>
        <v>EXPORTA FÁCIL STANDARD - 45128INFINITE 81001 a 1.500</v>
      </c>
      <c r="O185" s="50" t="s">
        <v>58</v>
      </c>
      <c r="P185" s="50" t="s">
        <v>34</v>
      </c>
      <c r="Q185" s="51">
        <v>160.9</v>
      </c>
      <c r="R185" s="51">
        <v>191.75</v>
      </c>
      <c r="S185" s="51">
        <v>212.95</v>
      </c>
      <c r="T185" s="51">
        <v>223.65</v>
      </c>
      <c r="U185" s="51">
        <v>288.7</v>
      </c>
      <c r="V185" s="51">
        <v>317.64999999999998</v>
      </c>
      <c r="W185" s="51">
        <v>384.25</v>
      </c>
      <c r="AU185" s="46" t="str">
        <f t="shared" si="32"/>
        <v>PACKET EXPRESS - 33170INFINITE 70 a 300</v>
      </c>
      <c r="AV185" s="50" t="s">
        <v>57</v>
      </c>
      <c r="AW185" s="50" t="s">
        <v>24</v>
      </c>
      <c r="AX185" s="51">
        <v>29.41</v>
      </c>
      <c r="AZ185" s="46" t="str">
        <f t="shared" si="33"/>
        <v>PACKET STANDARD  - 33162INFINITE 81001 a 1.500</v>
      </c>
      <c r="BA185" s="50" t="s">
        <v>58</v>
      </c>
      <c r="BB185" s="50" t="s">
        <v>34</v>
      </c>
      <c r="BC185" s="51">
        <v>28.37</v>
      </c>
      <c r="BE185" s="46" t="str">
        <f t="shared" si="34"/>
        <v>PACKET NOVAS FAIXAS - 33227INFINITE 70 a 200</v>
      </c>
      <c r="BF185" s="50" t="s">
        <v>57</v>
      </c>
      <c r="BG185" s="50" t="s">
        <v>25</v>
      </c>
      <c r="BH185" s="51">
        <v>14.74</v>
      </c>
      <c r="BJ185" s="46"/>
      <c r="BK185" s="50"/>
      <c r="BL185" s="50"/>
      <c r="BM185" s="51"/>
      <c r="BN185" s="51"/>
      <c r="BO185" s="51"/>
      <c r="BP185" s="51"/>
      <c r="BQ185" s="51"/>
      <c r="BR185" s="51"/>
      <c r="BS185" s="51"/>
    </row>
    <row r="186" spans="3:71" x14ac:dyDescent="0.25">
      <c r="C186" s="46" t="str">
        <f t="shared" si="31"/>
        <v>EXPORTA FÁCIL EXPRESSO - 45110INFINITE 81.501 a 2.000</v>
      </c>
      <c r="D186" s="50" t="s">
        <v>58</v>
      </c>
      <c r="E186" s="50" t="s">
        <v>38</v>
      </c>
      <c r="F186" s="51">
        <v>212.1</v>
      </c>
      <c r="G186" s="51">
        <v>219.8</v>
      </c>
      <c r="H186" s="51">
        <v>255.25</v>
      </c>
      <c r="I186" s="51">
        <v>294.95</v>
      </c>
      <c r="J186" s="51">
        <v>380.7</v>
      </c>
      <c r="K186" s="51">
        <v>418.75</v>
      </c>
      <c r="L186" s="51">
        <v>506.65</v>
      </c>
      <c r="N186" s="46" t="str">
        <f>'[1]EXP FÁCIL STANDARD'!$A$1&amp;O186&amp;P186</f>
        <v>EXPORTA FÁCIL STANDARD - 45128INFINITE 81.501 a 2.000</v>
      </c>
      <c r="O186" s="50" t="s">
        <v>58</v>
      </c>
      <c r="P186" s="50" t="s">
        <v>38</v>
      </c>
      <c r="Q186" s="51">
        <v>169.7</v>
      </c>
      <c r="R186" s="51">
        <v>202.2</v>
      </c>
      <c r="S186" s="51">
        <v>224.7</v>
      </c>
      <c r="T186" s="51">
        <v>235.95</v>
      </c>
      <c r="U186" s="51">
        <v>304.55</v>
      </c>
      <c r="V186" s="51">
        <v>335.05</v>
      </c>
      <c r="W186" s="51">
        <v>405.4</v>
      </c>
      <c r="AU186" s="46" t="str">
        <f t="shared" si="32"/>
        <v>PACKET EXPRESS - 33170INFINITE 7301 a 500</v>
      </c>
      <c r="AV186" s="50" t="s">
        <v>57</v>
      </c>
      <c r="AW186" s="50" t="s">
        <v>30</v>
      </c>
      <c r="AX186" s="51">
        <v>30.7</v>
      </c>
      <c r="AZ186" s="46" t="str">
        <f t="shared" si="33"/>
        <v>PACKET STANDARD  - 33162INFINITE 81.501 a 2.000</v>
      </c>
      <c r="BA186" s="50" t="s">
        <v>58</v>
      </c>
      <c r="BB186" s="50" t="s">
        <v>38</v>
      </c>
      <c r="BC186" s="51">
        <v>31.15</v>
      </c>
      <c r="BE186" s="46" t="str">
        <f t="shared" si="34"/>
        <v>PACKET NOVAS FAIXAS - 33227INFINITE 7201 a 500</v>
      </c>
      <c r="BF186" s="50" t="s">
        <v>57</v>
      </c>
      <c r="BG186" s="50" t="s">
        <v>31</v>
      </c>
      <c r="BH186" s="51">
        <v>21.84</v>
      </c>
      <c r="BJ186" s="46"/>
      <c r="BK186" s="50"/>
      <c r="BL186" s="50"/>
      <c r="BM186" s="51"/>
      <c r="BN186" s="51"/>
      <c r="BO186" s="51"/>
      <c r="BP186" s="51"/>
      <c r="BQ186" s="51"/>
      <c r="BR186" s="51"/>
      <c r="BS186" s="51"/>
    </row>
    <row r="187" spans="3:71" x14ac:dyDescent="0.25">
      <c r="C187" s="46" t="str">
        <f t="shared" si="31"/>
        <v>EXPORTA FÁCIL EXPRESSO - 45110INFINITE 82.001 a 2.500</v>
      </c>
      <c r="D187" s="50" t="s">
        <v>58</v>
      </c>
      <c r="E187" s="50" t="s">
        <v>42</v>
      </c>
      <c r="F187" s="51">
        <v>223.05</v>
      </c>
      <c r="G187" s="51">
        <v>231.1</v>
      </c>
      <c r="H187" s="51">
        <v>268.45</v>
      </c>
      <c r="I187" s="51">
        <v>310.2</v>
      </c>
      <c r="J187" s="51">
        <v>400.2</v>
      </c>
      <c r="K187" s="51">
        <v>440.3</v>
      </c>
      <c r="L187" s="51">
        <v>532.79999999999995</v>
      </c>
      <c r="N187" s="46" t="str">
        <f>'[1]EXP FÁCIL STANDARD'!$A$1&amp;O187&amp;P187</f>
        <v>EXPORTA FÁCIL STANDARD - 45128INFINITE 82.001 a 2.500</v>
      </c>
      <c r="O187" s="50" t="s">
        <v>58</v>
      </c>
      <c r="P187" s="50" t="s">
        <v>42</v>
      </c>
      <c r="Q187" s="51">
        <v>178.45</v>
      </c>
      <c r="R187" s="51">
        <v>212.65</v>
      </c>
      <c r="S187" s="51">
        <v>236.25</v>
      </c>
      <c r="T187" s="51">
        <v>248.1</v>
      </c>
      <c r="U187" s="51">
        <v>320.2</v>
      </c>
      <c r="V187" s="51">
        <v>352.35</v>
      </c>
      <c r="W187" s="51">
        <v>426.25</v>
      </c>
      <c r="AU187" s="46" t="str">
        <f t="shared" si="32"/>
        <v>PACKET EXPRESS - 33170INFINITE 7501 a 1000</v>
      </c>
      <c r="AV187" s="50" t="s">
        <v>57</v>
      </c>
      <c r="AW187" s="50" t="s">
        <v>28</v>
      </c>
      <c r="AX187" s="51">
        <v>33.93</v>
      </c>
      <c r="AZ187" s="46" t="str">
        <f t="shared" si="33"/>
        <v>PACKET STANDARD  - 33162INFINITE 82.001 a 2.500</v>
      </c>
      <c r="BA187" s="50" t="s">
        <v>58</v>
      </c>
      <c r="BB187" s="50" t="s">
        <v>42</v>
      </c>
      <c r="BC187" s="51">
        <v>33.94</v>
      </c>
      <c r="BE187" s="46" t="str">
        <f t="shared" si="34"/>
        <v>PACKET NOVAS FAIXAS - 33227INFINITE 7501 a 1000</v>
      </c>
      <c r="BF187" s="50" t="s">
        <v>57</v>
      </c>
      <c r="BG187" s="50" t="s">
        <v>28</v>
      </c>
      <c r="BH187" s="51">
        <v>24.51</v>
      </c>
      <c r="BJ187" s="46"/>
      <c r="BK187" s="50"/>
      <c r="BL187" s="50"/>
      <c r="BM187" s="51"/>
      <c r="BN187" s="51"/>
      <c r="BO187" s="51"/>
      <c r="BP187" s="51"/>
      <c r="BQ187" s="51"/>
      <c r="BR187" s="51"/>
      <c r="BS187" s="51"/>
    </row>
    <row r="188" spans="3:71" x14ac:dyDescent="0.25">
      <c r="C188" s="46" t="str">
        <f t="shared" si="31"/>
        <v>EXPORTA FÁCIL EXPRESSO - 45110INFINITE 82.501 a 3.000</v>
      </c>
      <c r="D188" s="50" t="s">
        <v>58</v>
      </c>
      <c r="E188" s="50" t="s">
        <v>44</v>
      </c>
      <c r="F188" s="51">
        <v>233.95</v>
      </c>
      <c r="G188" s="51">
        <v>242.5</v>
      </c>
      <c r="H188" s="51">
        <v>281.55</v>
      </c>
      <c r="I188" s="51">
        <v>325.25</v>
      </c>
      <c r="J188" s="51">
        <v>419.8</v>
      </c>
      <c r="K188" s="51">
        <v>462</v>
      </c>
      <c r="L188" s="51">
        <v>558.95000000000005</v>
      </c>
      <c r="N188" s="46" t="str">
        <f>'[1]EXP FÁCIL STANDARD'!$A$1&amp;O188&amp;P188</f>
        <v>EXPORTA FÁCIL STANDARD - 45128INFINITE 82.501 a 3.000</v>
      </c>
      <c r="O188" s="50" t="s">
        <v>58</v>
      </c>
      <c r="P188" s="50" t="s">
        <v>44</v>
      </c>
      <c r="Q188" s="51">
        <v>187.2</v>
      </c>
      <c r="R188" s="51">
        <v>223.15</v>
      </c>
      <c r="S188" s="51">
        <v>247.85</v>
      </c>
      <c r="T188" s="51">
        <v>260.3</v>
      </c>
      <c r="U188" s="51">
        <v>335.9</v>
      </c>
      <c r="V188" s="51">
        <v>369.55</v>
      </c>
      <c r="W188" s="51">
        <v>447.15</v>
      </c>
      <c r="AU188" s="46" t="str">
        <f t="shared" si="32"/>
        <v>PACKET EXPRESS - 33170INFINITE 71001 a 1.500</v>
      </c>
      <c r="AV188" s="50" t="s">
        <v>57</v>
      </c>
      <c r="AW188" s="50" t="s">
        <v>34</v>
      </c>
      <c r="AX188" s="51">
        <v>37.159999999999997</v>
      </c>
      <c r="AZ188" s="46" t="str">
        <f t="shared" si="33"/>
        <v>PACKET STANDARD  - 33162INFINITE 82.501 a 3.000</v>
      </c>
      <c r="BA188" s="50" t="s">
        <v>58</v>
      </c>
      <c r="BB188" s="50" t="s">
        <v>44</v>
      </c>
      <c r="BC188" s="51">
        <v>36.729999999999997</v>
      </c>
      <c r="BE188" s="46" t="str">
        <f t="shared" si="34"/>
        <v>PACKET NOVAS FAIXAS - 33227INFINITE 71001 a 1.500</v>
      </c>
      <c r="BF188" s="50" t="s">
        <v>57</v>
      </c>
      <c r="BG188" s="50" t="s">
        <v>34</v>
      </c>
      <c r="BH188" s="51">
        <v>27.19</v>
      </c>
      <c r="BJ188" s="46"/>
      <c r="BK188" s="50"/>
      <c r="BL188" s="50"/>
      <c r="BM188" s="51"/>
      <c r="BN188" s="51"/>
      <c r="BO188" s="51"/>
      <c r="BP188" s="51"/>
      <c r="BQ188" s="51"/>
      <c r="BR188" s="51"/>
      <c r="BS188" s="51"/>
    </row>
    <row r="189" spans="3:71" x14ac:dyDescent="0.25">
      <c r="C189" s="46" t="str">
        <f t="shared" si="31"/>
        <v>EXPORTA FÁCIL EXPRESSO - 45110INFINITE 83.001 a 3.500</v>
      </c>
      <c r="D189" s="50" t="s">
        <v>58</v>
      </c>
      <c r="E189" s="50" t="s">
        <v>46</v>
      </c>
      <c r="F189" s="51">
        <v>244.95</v>
      </c>
      <c r="G189" s="51">
        <v>253.9</v>
      </c>
      <c r="H189" s="51">
        <v>294.85000000000002</v>
      </c>
      <c r="I189" s="51">
        <v>340.65</v>
      </c>
      <c r="J189" s="51">
        <v>439.55</v>
      </c>
      <c r="K189" s="51">
        <v>483.75</v>
      </c>
      <c r="L189" s="51">
        <v>585.25</v>
      </c>
      <c r="N189" s="46" t="str">
        <f>'[1]EXP FÁCIL STANDARD'!$A$1&amp;O189&amp;P189</f>
        <v>EXPORTA FÁCIL STANDARD - 45128INFINITE 83.001 a 3.500</v>
      </c>
      <c r="O189" s="50" t="s">
        <v>58</v>
      </c>
      <c r="P189" s="50" t="s">
        <v>46</v>
      </c>
      <c r="Q189" s="51">
        <v>196.05</v>
      </c>
      <c r="R189" s="51">
        <v>233.55</v>
      </c>
      <c r="S189" s="51">
        <v>259.39999999999998</v>
      </c>
      <c r="T189" s="51">
        <v>272.55</v>
      </c>
      <c r="U189" s="51">
        <v>351.65</v>
      </c>
      <c r="V189" s="51">
        <v>387.05</v>
      </c>
      <c r="W189" s="51">
        <v>468.15</v>
      </c>
      <c r="AU189" s="46" t="str">
        <f t="shared" si="32"/>
        <v>PACKET EXPRESS - 33170INFINITE 71.501 a 2.000</v>
      </c>
      <c r="AV189" s="50" t="s">
        <v>57</v>
      </c>
      <c r="AW189" s="50" t="s">
        <v>38</v>
      </c>
      <c r="AX189" s="51">
        <v>40.39</v>
      </c>
      <c r="AZ189" s="46" t="str">
        <f t="shared" si="33"/>
        <v>PACKET STANDARD  - 33162INFINITE 83.001 a 3.500</v>
      </c>
      <c r="BA189" s="50" t="s">
        <v>58</v>
      </c>
      <c r="BB189" s="50" t="s">
        <v>46</v>
      </c>
      <c r="BC189" s="51">
        <v>39.520000000000003</v>
      </c>
      <c r="BE189" s="46" t="str">
        <f t="shared" si="34"/>
        <v>PACKET NOVAS FAIXAS - 33227INFINITE 71.501 a 2.000</v>
      </c>
      <c r="BF189" s="50" t="s">
        <v>57</v>
      </c>
      <c r="BG189" s="50" t="s">
        <v>38</v>
      </c>
      <c r="BH189" s="51">
        <v>29.86</v>
      </c>
      <c r="BJ189" s="46"/>
      <c r="BK189" s="50"/>
      <c r="BL189" s="50"/>
      <c r="BM189" s="51"/>
      <c r="BN189" s="51"/>
      <c r="BO189" s="51"/>
      <c r="BP189" s="51"/>
      <c r="BQ189" s="51"/>
      <c r="BR189" s="51"/>
      <c r="BS189" s="51"/>
    </row>
    <row r="190" spans="3:71" x14ac:dyDescent="0.25">
      <c r="C190" s="46" t="str">
        <f t="shared" si="31"/>
        <v>EXPORTA FÁCIL EXPRESSO - 45110INFINITE 83.501 a 4.000</v>
      </c>
      <c r="D190" s="50" t="s">
        <v>58</v>
      </c>
      <c r="E190" s="50" t="s">
        <v>48</v>
      </c>
      <c r="F190" s="51">
        <v>255.9</v>
      </c>
      <c r="G190" s="51">
        <v>265.2</v>
      </c>
      <c r="H190" s="51">
        <v>308</v>
      </c>
      <c r="I190" s="51">
        <v>355.85</v>
      </c>
      <c r="J190" s="51">
        <v>459.25</v>
      </c>
      <c r="K190" s="51">
        <v>505.3</v>
      </c>
      <c r="L190" s="51">
        <v>611.35</v>
      </c>
      <c r="N190" s="46" t="str">
        <f>'[1]EXP FÁCIL STANDARD'!$A$1&amp;O190&amp;P190</f>
        <v>EXPORTA FÁCIL STANDARD - 45128INFINITE 83.501 a 4.000</v>
      </c>
      <c r="O190" s="50" t="s">
        <v>58</v>
      </c>
      <c r="P190" s="50" t="s">
        <v>48</v>
      </c>
      <c r="Q190" s="51">
        <v>204.75</v>
      </c>
      <c r="R190" s="51">
        <v>244</v>
      </c>
      <c r="S190" s="51">
        <v>271</v>
      </c>
      <c r="T190" s="51">
        <v>284.7</v>
      </c>
      <c r="U190" s="51">
        <v>367.35</v>
      </c>
      <c r="V190" s="51">
        <v>404.2</v>
      </c>
      <c r="W190" s="51">
        <v>489.05</v>
      </c>
      <c r="AU190" s="46" t="str">
        <f t="shared" si="32"/>
        <v>PACKET EXPRESS - 33170INFINITE 72.001 a 2.500</v>
      </c>
      <c r="AV190" s="50" t="s">
        <v>57</v>
      </c>
      <c r="AW190" s="50" t="s">
        <v>42</v>
      </c>
      <c r="AX190" s="51">
        <v>43.62</v>
      </c>
      <c r="AZ190" s="46" t="str">
        <f t="shared" si="33"/>
        <v>PACKET STANDARD  - 33162INFINITE 83.501 a 4.000</v>
      </c>
      <c r="BA190" s="50" t="s">
        <v>58</v>
      </c>
      <c r="BB190" s="50" t="s">
        <v>48</v>
      </c>
      <c r="BC190" s="51">
        <v>42.31</v>
      </c>
      <c r="BE190" s="46" t="str">
        <f t="shared" si="34"/>
        <v>PACKET NOVAS FAIXAS - 33227INFINITE 72.001 a 2.500</v>
      </c>
      <c r="BF190" s="50" t="s">
        <v>57</v>
      </c>
      <c r="BG190" s="50" t="s">
        <v>42</v>
      </c>
      <c r="BH190" s="51">
        <v>32.54</v>
      </c>
      <c r="BJ190" s="46"/>
      <c r="BK190" s="50"/>
      <c r="BL190" s="50"/>
      <c r="BM190" s="51"/>
      <c r="BN190" s="51"/>
      <c r="BO190" s="51"/>
      <c r="BP190" s="51"/>
      <c r="BQ190" s="51"/>
      <c r="BR190" s="51"/>
      <c r="BS190" s="51"/>
    </row>
    <row r="191" spans="3:71" x14ac:dyDescent="0.25">
      <c r="C191" s="46" t="str">
        <f t="shared" si="31"/>
        <v>EXPORTA FÁCIL EXPRESSO - 45110INFINITE 84.001 a 4.500</v>
      </c>
      <c r="D191" s="50" t="s">
        <v>58</v>
      </c>
      <c r="E191" s="50" t="s">
        <v>50</v>
      </c>
      <c r="F191" s="51">
        <v>276.8</v>
      </c>
      <c r="G191" s="51">
        <v>289.89999999999998</v>
      </c>
      <c r="H191" s="51">
        <v>334.55</v>
      </c>
      <c r="I191" s="51">
        <v>384.35</v>
      </c>
      <c r="J191" s="51">
        <v>496.3</v>
      </c>
      <c r="K191" s="51">
        <v>546.20000000000005</v>
      </c>
      <c r="L191" s="51">
        <v>660.75</v>
      </c>
      <c r="N191" s="46" t="str">
        <f>'[1]EXP FÁCIL STANDARD'!$A$1&amp;O191&amp;P191</f>
        <v>EXPORTA FÁCIL STANDARD - 45128INFINITE 84.001 a 4.500</v>
      </c>
      <c r="O191" s="50" t="s">
        <v>58</v>
      </c>
      <c r="P191" s="50" t="s">
        <v>50</v>
      </c>
      <c r="Q191" s="51">
        <v>220</v>
      </c>
      <c r="R191" s="51">
        <v>262.10000000000002</v>
      </c>
      <c r="S191" s="51">
        <v>290.95</v>
      </c>
      <c r="T191" s="51">
        <v>306.55</v>
      </c>
      <c r="U191" s="51">
        <v>393.95</v>
      </c>
      <c r="V191" s="51">
        <v>433.65</v>
      </c>
      <c r="W191" s="51">
        <v>525.15</v>
      </c>
      <c r="AU191" s="46" t="str">
        <f t="shared" si="32"/>
        <v>PACKET EXPRESS - 33170INFINITE 72.501 a 3.000</v>
      </c>
      <c r="AV191" s="50" t="s">
        <v>57</v>
      </c>
      <c r="AW191" s="50" t="s">
        <v>44</v>
      </c>
      <c r="AX191" s="51">
        <v>46.87</v>
      </c>
      <c r="AZ191" s="46" t="str">
        <f t="shared" si="33"/>
        <v>PACKET STANDARD  - 33162INFINITE 84.001 a 4.500</v>
      </c>
      <c r="BA191" s="50" t="s">
        <v>58</v>
      </c>
      <c r="BB191" s="50" t="s">
        <v>50</v>
      </c>
      <c r="BC191" s="51">
        <v>45.1</v>
      </c>
      <c r="BE191" s="46" t="str">
        <f t="shared" si="34"/>
        <v>PACKET NOVAS FAIXAS - 33227INFINITE 72.501 a 3.000</v>
      </c>
      <c r="BF191" s="50" t="s">
        <v>57</v>
      </c>
      <c r="BG191" s="50" t="s">
        <v>44</v>
      </c>
      <c r="BH191" s="51">
        <v>35.21</v>
      </c>
      <c r="BJ191" s="46"/>
      <c r="BK191" s="50"/>
      <c r="BL191" s="50"/>
      <c r="BM191" s="51"/>
      <c r="BN191" s="51"/>
      <c r="BO191" s="51"/>
      <c r="BP191" s="51"/>
      <c r="BQ191" s="51"/>
      <c r="BR191" s="51"/>
      <c r="BS191" s="51"/>
    </row>
    <row r="192" spans="3:71" x14ac:dyDescent="0.25">
      <c r="C192" s="46" t="str">
        <f t="shared" si="31"/>
        <v>EXPORTA FÁCIL EXPRESSO - 45110INFINITE 84.501 a 5.000</v>
      </c>
      <c r="D192" s="50" t="s">
        <v>58</v>
      </c>
      <c r="E192" s="50" t="s">
        <v>52</v>
      </c>
      <c r="F192" s="51">
        <v>297.7</v>
      </c>
      <c r="G192" s="51">
        <v>314.60000000000002</v>
      </c>
      <c r="H192" s="51">
        <v>361.2</v>
      </c>
      <c r="I192" s="51">
        <v>412.85</v>
      </c>
      <c r="J192" s="51">
        <v>533.29999999999995</v>
      </c>
      <c r="K192" s="51">
        <v>587.04999999999995</v>
      </c>
      <c r="L192" s="51">
        <v>710.2</v>
      </c>
      <c r="N192" s="46" t="str">
        <f>'[1]EXP FÁCIL STANDARD'!$A$1&amp;O192&amp;P192</f>
        <v>EXPORTA FÁCIL STANDARD - 45128INFINITE 84.501 a 5.000</v>
      </c>
      <c r="O192" s="50" t="s">
        <v>58</v>
      </c>
      <c r="P192" s="50" t="s">
        <v>52</v>
      </c>
      <c r="Q192" s="51">
        <v>235.15</v>
      </c>
      <c r="R192" s="51">
        <v>280.14999999999998</v>
      </c>
      <c r="S192" s="51">
        <v>310.95</v>
      </c>
      <c r="T192" s="51">
        <v>328.4</v>
      </c>
      <c r="U192" s="51">
        <v>420.55</v>
      </c>
      <c r="V192" s="51">
        <v>463.15</v>
      </c>
      <c r="W192" s="51">
        <v>561.29999999999995</v>
      </c>
      <c r="AU192" s="46" t="str">
        <f t="shared" si="32"/>
        <v>PACKET EXPRESS - 33170INFINITE 73.001 a 3.500</v>
      </c>
      <c r="AV192" s="50" t="s">
        <v>57</v>
      </c>
      <c r="AW192" s="50" t="s">
        <v>46</v>
      </c>
      <c r="AX192" s="51">
        <v>50.09</v>
      </c>
      <c r="AZ192" s="46" t="str">
        <f t="shared" si="33"/>
        <v>PACKET STANDARD  - 33162INFINITE 84.501 a 5.000</v>
      </c>
      <c r="BA192" s="50" t="s">
        <v>58</v>
      </c>
      <c r="BB192" s="50" t="s">
        <v>52</v>
      </c>
      <c r="BC192" s="51">
        <v>47.89</v>
      </c>
      <c r="BE192" s="46" t="str">
        <f t="shared" si="34"/>
        <v>PACKET NOVAS FAIXAS - 33227INFINITE 73.001 a 3.500</v>
      </c>
      <c r="BF192" s="50" t="s">
        <v>57</v>
      </c>
      <c r="BG192" s="50" t="s">
        <v>46</v>
      </c>
      <c r="BH192" s="51">
        <v>37.880000000000003</v>
      </c>
      <c r="BJ192" s="46"/>
      <c r="BK192" s="50"/>
      <c r="BL192" s="50"/>
      <c r="BM192" s="51"/>
      <c r="BN192" s="51"/>
      <c r="BO192" s="51"/>
      <c r="BP192" s="51"/>
      <c r="BQ192" s="51"/>
      <c r="BR192" s="51"/>
      <c r="BS192" s="51"/>
    </row>
    <row r="193" spans="3:71" x14ac:dyDescent="0.25">
      <c r="C193" s="46" t="str">
        <f t="shared" si="31"/>
        <v>EXPORTA FÁCIL EXPRESSO - 45110INFINITE 81/2 Kg Adicional</v>
      </c>
      <c r="D193" s="50" t="s">
        <v>58</v>
      </c>
      <c r="E193" s="50" t="s">
        <v>54</v>
      </c>
      <c r="F193" s="51">
        <v>20.9</v>
      </c>
      <c r="G193" s="51">
        <v>24.7</v>
      </c>
      <c r="H193" s="51">
        <v>26.65</v>
      </c>
      <c r="I193" s="51">
        <v>28.55</v>
      </c>
      <c r="J193" s="51">
        <v>37.1</v>
      </c>
      <c r="K193" s="51">
        <v>40.9</v>
      </c>
      <c r="L193" s="51">
        <v>49.4</v>
      </c>
      <c r="N193" s="46" t="str">
        <f>'[1]EXP FÁCIL STANDARD'!$A$1&amp;O193&amp;P193</f>
        <v>EXPORTA FÁCIL STANDARD - 45128INFINITE 81/2 Kg Adicional</v>
      </c>
      <c r="O193" s="50" t="s">
        <v>58</v>
      </c>
      <c r="P193" s="50" t="s">
        <v>54</v>
      </c>
      <c r="Q193" s="51">
        <v>15.25</v>
      </c>
      <c r="R193" s="51">
        <v>18.100000000000001</v>
      </c>
      <c r="S193" s="51">
        <v>19.95</v>
      </c>
      <c r="T193" s="51">
        <v>21.9</v>
      </c>
      <c r="U193" s="51">
        <v>26.65</v>
      </c>
      <c r="V193" s="51">
        <v>29.45</v>
      </c>
      <c r="W193" s="51">
        <v>36.15</v>
      </c>
      <c r="AU193" s="46" t="str">
        <f t="shared" si="32"/>
        <v>PACKET EXPRESS - 33170INFINITE 73.501 a 4.000</v>
      </c>
      <c r="AV193" s="50" t="s">
        <v>57</v>
      </c>
      <c r="AW193" s="50" t="s">
        <v>48</v>
      </c>
      <c r="AX193" s="51">
        <v>53.33</v>
      </c>
      <c r="AZ193" s="46" t="str">
        <f t="shared" si="33"/>
        <v>PACKET STANDARD  - 33162INFINITE 81/2 Kg Adicional</v>
      </c>
      <c r="BA193" s="50" t="s">
        <v>58</v>
      </c>
      <c r="BB193" s="50" t="s">
        <v>54</v>
      </c>
      <c r="BC193" s="51">
        <v>2.79</v>
      </c>
      <c r="BE193" s="46" t="str">
        <f t="shared" si="34"/>
        <v>PACKET NOVAS FAIXAS - 33227INFINITE 73.501 a 4.000</v>
      </c>
      <c r="BF193" s="50" t="s">
        <v>57</v>
      </c>
      <c r="BG193" s="50" t="s">
        <v>48</v>
      </c>
      <c r="BH193" s="51">
        <v>40.549999999999997</v>
      </c>
      <c r="BJ193" s="46"/>
      <c r="BK193" s="50"/>
      <c r="BL193" s="50"/>
      <c r="BM193" s="51"/>
      <c r="BN193" s="51"/>
      <c r="BO193" s="51"/>
      <c r="BP193" s="51"/>
      <c r="BQ193" s="51"/>
      <c r="BR193" s="51"/>
      <c r="BS193" s="51"/>
    </row>
    <row r="194" spans="3:71" x14ac:dyDescent="0.25">
      <c r="AU194" s="46" t="str">
        <f t="shared" si="32"/>
        <v>PACKET EXPRESS - 33170INFINITE 74.001 a 4.500</v>
      </c>
      <c r="AV194" s="50" t="s">
        <v>57</v>
      </c>
      <c r="AW194" s="50" t="s">
        <v>50</v>
      </c>
      <c r="AX194" s="51">
        <v>56.55</v>
      </c>
      <c r="BE194" s="46" t="str">
        <f t="shared" si="34"/>
        <v>PACKET NOVAS FAIXAS - 33227INFINITE 74.001 a 4.500</v>
      </c>
      <c r="BF194" s="50" t="s">
        <v>57</v>
      </c>
      <c r="BG194" s="50" t="s">
        <v>50</v>
      </c>
      <c r="BH194" s="51">
        <v>43.23</v>
      </c>
    </row>
    <row r="195" spans="3:71" x14ac:dyDescent="0.25">
      <c r="AU195" s="46" t="str">
        <f t="shared" si="32"/>
        <v>PACKET EXPRESS - 33170INFINITE 74.501 a 5.000</v>
      </c>
      <c r="AV195" s="50" t="s">
        <v>57</v>
      </c>
      <c r="AW195" s="50" t="s">
        <v>52</v>
      </c>
      <c r="AX195" s="51">
        <v>59.79</v>
      </c>
      <c r="BE195" s="46" t="str">
        <f t="shared" si="34"/>
        <v>PACKET NOVAS FAIXAS - 33227INFINITE 74.501 a 5.000</v>
      </c>
      <c r="BF195" s="50" t="s">
        <v>57</v>
      </c>
      <c r="BG195" s="50" t="s">
        <v>52</v>
      </c>
      <c r="BH195" s="51">
        <v>45.9</v>
      </c>
    </row>
    <row r="196" spans="3:71" x14ac:dyDescent="0.25">
      <c r="AU196" s="46" t="str">
        <f t="shared" ref="AU196:AU209" si="35">$AU$1&amp;AV196&amp;AW196</f>
        <v>PACKET EXPRESS - 33170INFINITE 71/2 Kg Adicional</v>
      </c>
      <c r="AV196" s="50" t="s">
        <v>57</v>
      </c>
      <c r="AW196" s="50" t="s">
        <v>54</v>
      </c>
      <c r="AX196" s="51">
        <v>3.23</v>
      </c>
      <c r="BE196" s="46" t="str">
        <f t="shared" ref="BE196:BE209" si="36">$BE$1&amp;BF196&amp;BG196</f>
        <v>PACKET NOVAS FAIXAS - 33227INFINITE 71/2 Kg Adicional</v>
      </c>
      <c r="BF196" s="50" t="s">
        <v>57</v>
      </c>
      <c r="BG196" s="50" t="s">
        <v>54</v>
      </c>
      <c r="BH196" s="51">
        <v>2.67</v>
      </c>
    </row>
    <row r="197" spans="3:71" x14ac:dyDescent="0.25">
      <c r="AU197" s="46" t="str">
        <f t="shared" si="35"/>
        <v>PACKET EXPRESS - 33170 Peso (g)</v>
      </c>
      <c r="AV197" s="43"/>
      <c r="AW197" s="43" t="s">
        <v>12</v>
      </c>
      <c r="AX197" s="49" t="s">
        <v>20</v>
      </c>
      <c r="BE197" s="46" t="str">
        <f t="shared" si="36"/>
        <v>PACKET NOVAS FAIXAS - 33227 Peso (g)</v>
      </c>
      <c r="BF197" s="43"/>
      <c r="BG197" s="43" t="s">
        <v>12</v>
      </c>
      <c r="BH197" s="49" t="s">
        <v>20</v>
      </c>
    </row>
    <row r="198" spans="3:71" x14ac:dyDescent="0.25">
      <c r="AU198" s="46" t="str">
        <f t="shared" si="35"/>
        <v>PACKET EXPRESS - 33170INFINITE 80 a 300</v>
      </c>
      <c r="AV198" s="50" t="s">
        <v>58</v>
      </c>
      <c r="AW198" s="50" t="s">
        <v>24</v>
      </c>
      <c r="AX198" s="51">
        <v>29.01</v>
      </c>
      <c r="BE198" s="46" t="str">
        <f t="shared" si="36"/>
        <v>PACKET NOVAS FAIXAS - 33227INFINITE 80 a 200</v>
      </c>
      <c r="BF198" s="50" t="s">
        <v>58</v>
      </c>
      <c r="BG198" s="50" t="s">
        <v>25</v>
      </c>
      <c r="BH198" s="51">
        <v>14.54</v>
      </c>
    </row>
    <row r="199" spans="3:71" x14ac:dyDescent="0.25">
      <c r="AU199" s="46" t="str">
        <f t="shared" si="35"/>
        <v>PACKET EXPRESS - 33170INFINITE 8301 a 500</v>
      </c>
      <c r="AV199" s="50" t="s">
        <v>58</v>
      </c>
      <c r="AW199" s="50" t="s">
        <v>30</v>
      </c>
      <c r="AX199" s="51">
        <v>30.28</v>
      </c>
      <c r="BE199" s="46" t="str">
        <f t="shared" si="36"/>
        <v>PACKET NOVAS FAIXAS - 33227INFINITE 8201 a 500</v>
      </c>
      <c r="BF199" s="50" t="s">
        <v>58</v>
      </c>
      <c r="BG199" s="50" t="s">
        <v>31</v>
      </c>
      <c r="BH199" s="51">
        <v>21.54</v>
      </c>
    </row>
    <row r="200" spans="3:71" x14ac:dyDescent="0.25">
      <c r="AU200" s="46" t="str">
        <f t="shared" si="35"/>
        <v>PACKET EXPRESS - 33170INFINITE 8501 a 1000</v>
      </c>
      <c r="AV200" s="50" t="s">
        <v>58</v>
      </c>
      <c r="AW200" s="50" t="s">
        <v>28</v>
      </c>
      <c r="AX200" s="51">
        <v>33.47</v>
      </c>
      <c r="BE200" s="46" t="str">
        <f t="shared" si="36"/>
        <v>PACKET NOVAS FAIXAS - 33227INFINITE 8501 a 1000</v>
      </c>
      <c r="BF200" s="50" t="s">
        <v>58</v>
      </c>
      <c r="BG200" s="50" t="s">
        <v>28</v>
      </c>
      <c r="BH200" s="51">
        <v>24.18</v>
      </c>
    </row>
    <row r="201" spans="3:71" x14ac:dyDescent="0.25">
      <c r="AU201" s="46" t="str">
        <f t="shared" si="35"/>
        <v>PACKET EXPRESS - 33170INFINITE 81001 a 1.500</v>
      </c>
      <c r="AV201" s="50" t="s">
        <v>58</v>
      </c>
      <c r="AW201" s="50" t="s">
        <v>34</v>
      </c>
      <c r="AX201" s="51">
        <v>36.659999999999997</v>
      </c>
      <c r="BE201" s="46" t="str">
        <f t="shared" si="36"/>
        <v>PACKET NOVAS FAIXAS - 33227INFINITE 81001 a 1.500</v>
      </c>
      <c r="BF201" s="50" t="s">
        <v>58</v>
      </c>
      <c r="BG201" s="50" t="s">
        <v>34</v>
      </c>
      <c r="BH201" s="51">
        <v>26.82</v>
      </c>
    </row>
    <row r="202" spans="3:71" x14ac:dyDescent="0.25">
      <c r="AU202" s="46" t="str">
        <f t="shared" si="35"/>
        <v>PACKET EXPRESS - 33170INFINITE 81.501 a 2.000</v>
      </c>
      <c r="AV202" s="50" t="s">
        <v>58</v>
      </c>
      <c r="AW202" s="50" t="s">
        <v>38</v>
      </c>
      <c r="AX202" s="51">
        <v>39.840000000000003</v>
      </c>
      <c r="BE202" s="46" t="str">
        <f t="shared" si="36"/>
        <v>PACKET NOVAS FAIXAS - 33227INFINITE 81.501 a 2.000</v>
      </c>
      <c r="BF202" s="50" t="s">
        <v>58</v>
      </c>
      <c r="BG202" s="50" t="s">
        <v>38</v>
      </c>
      <c r="BH202" s="51">
        <v>29.46</v>
      </c>
    </row>
    <row r="203" spans="3:71" x14ac:dyDescent="0.25">
      <c r="AU203" s="46" t="str">
        <f t="shared" si="35"/>
        <v>PACKET EXPRESS - 33170INFINITE 82.001 a 2.500</v>
      </c>
      <c r="AV203" s="50" t="s">
        <v>58</v>
      </c>
      <c r="AW203" s="50" t="s">
        <v>42</v>
      </c>
      <c r="AX203" s="51">
        <v>43.03</v>
      </c>
      <c r="BE203" s="46" t="str">
        <f t="shared" si="36"/>
        <v>PACKET NOVAS FAIXAS - 33227INFINITE 82.001 a 2.500</v>
      </c>
      <c r="BF203" s="50" t="s">
        <v>58</v>
      </c>
      <c r="BG203" s="50" t="s">
        <v>42</v>
      </c>
      <c r="BH203" s="51">
        <v>32.090000000000003</v>
      </c>
    </row>
    <row r="204" spans="3:71" x14ac:dyDescent="0.25">
      <c r="AU204" s="46" t="str">
        <f t="shared" si="35"/>
        <v>PACKET EXPRESS - 33170INFINITE 82.501 a 3.000</v>
      </c>
      <c r="AV204" s="50" t="s">
        <v>58</v>
      </c>
      <c r="AW204" s="50" t="s">
        <v>44</v>
      </c>
      <c r="AX204" s="51">
        <v>46.22</v>
      </c>
      <c r="BE204" s="46" t="str">
        <f t="shared" si="36"/>
        <v>PACKET NOVAS FAIXAS - 33227INFINITE 82.501 a 3.000</v>
      </c>
      <c r="BF204" s="50" t="s">
        <v>58</v>
      </c>
      <c r="BG204" s="50" t="s">
        <v>44</v>
      </c>
      <c r="BH204" s="51">
        <v>34.729999999999997</v>
      </c>
    </row>
    <row r="205" spans="3:71" x14ac:dyDescent="0.25">
      <c r="AU205" s="46" t="str">
        <f t="shared" si="35"/>
        <v>PACKET EXPRESS - 33170INFINITE 83.001 a 3.500</v>
      </c>
      <c r="AV205" s="50" t="s">
        <v>58</v>
      </c>
      <c r="AW205" s="50" t="s">
        <v>46</v>
      </c>
      <c r="AX205" s="51">
        <v>49.41</v>
      </c>
      <c r="BE205" s="46" t="str">
        <f t="shared" si="36"/>
        <v>PACKET NOVAS FAIXAS - 33227INFINITE 83.001 a 3.500</v>
      </c>
      <c r="BF205" s="50" t="s">
        <v>58</v>
      </c>
      <c r="BG205" s="50" t="s">
        <v>46</v>
      </c>
      <c r="BH205" s="51">
        <v>37.36</v>
      </c>
    </row>
    <row r="206" spans="3:71" x14ac:dyDescent="0.25">
      <c r="AU206" s="46" t="str">
        <f t="shared" si="35"/>
        <v>PACKET EXPRESS - 33170INFINITE 83.501 a 4.000</v>
      </c>
      <c r="AV206" s="50" t="s">
        <v>58</v>
      </c>
      <c r="AW206" s="50" t="s">
        <v>48</v>
      </c>
      <c r="AX206" s="51">
        <v>52.6</v>
      </c>
      <c r="BE206" s="46" t="str">
        <f t="shared" si="36"/>
        <v>PACKET NOVAS FAIXAS - 33227INFINITE 83.501 a 4.000</v>
      </c>
      <c r="BF206" s="50" t="s">
        <v>58</v>
      </c>
      <c r="BG206" s="50" t="s">
        <v>48</v>
      </c>
      <c r="BH206" s="51">
        <v>40</v>
      </c>
    </row>
    <row r="207" spans="3:71" x14ac:dyDescent="0.25">
      <c r="AU207" s="46" t="str">
        <f t="shared" si="35"/>
        <v>PACKET EXPRESS - 33170INFINITE 84.001 a 4.500</v>
      </c>
      <c r="AV207" s="50" t="s">
        <v>58</v>
      </c>
      <c r="AW207" s="50" t="s">
        <v>50</v>
      </c>
      <c r="AX207" s="51">
        <v>55.78</v>
      </c>
      <c r="BE207" s="46" t="str">
        <f t="shared" si="36"/>
        <v>PACKET NOVAS FAIXAS - 33227INFINITE 84.001 a 4.500</v>
      </c>
      <c r="BF207" s="50" t="s">
        <v>58</v>
      </c>
      <c r="BG207" s="50" t="s">
        <v>50</v>
      </c>
      <c r="BH207" s="51">
        <v>42.64</v>
      </c>
    </row>
    <row r="208" spans="3:71" x14ac:dyDescent="0.25">
      <c r="AU208" s="46" t="str">
        <f t="shared" si="35"/>
        <v>PACKET EXPRESS - 33170INFINITE 84.501 a 5.000</v>
      </c>
      <c r="AV208" s="50" t="s">
        <v>58</v>
      </c>
      <c r="AW208" s="50" t="s">
        <v>52</v>
      </c>
      <c r="AX208" s="51">
        <v>58.97</v>
      </c>
      <c r="BE208" s="46" t="str">
        <f t="shared" si="36"/>
        <v>PACKET NOVAS FAIXAS - 33227INFINITE 84.501 a 5.000</v>
      </c>
      <c r="BF208" s="50" t="s">
        <v>58</v>
      </c>
      <c r="BG208" s="50" t="s">
        <v>52</v>
      </c>
      <c r="BH208" s="51">
        <v>45.27</v>
      </c>
    </row>
    <row r="209" spans="47:60" x14ac:dyDescent="0.25">
      <c r="AU209" s="46" t="str">
        <f t="shared" si="35"/>
        <v>PACKET EXPRESS - 33170INFINITE 81/2 Kg Adicional</v>
      </c>
      <c r="AV209" s="50" t="s">
        <v>58</v>
      </c>
      <c r="AW209" s="50" t="s">
        <v>54</v>
      </c>
      <c r="AX209" s="51">
        <v>3.19</v>
      </c>
      <c r="BE209" s="46" t="str">
        <f t="shared" si="36"/>
        <v>PACKET NOVAS FAIXAS - 33227INFINITE 81/2 Kg Adicional</v>
      </c>
      <c r="BF209" s="50" t="s">
        <v>58</v>
      </c>
      <c r="BG209" s="50" t="s">
        <v>54</v>
      </c>
      <c r="BH209" s="51">
        <v>2.64</v>
      </c>
    </row>
  </sheetData>
  <mergeCells count="8">
    <mergeCell ref="BE1:BH1"/>
    <mergeCell ref="BJ1:BS1"/>
    <mergeCell ref="C1:L1"/>
    <mergeCell ref="N1:W1"/>
    <mergeCell ref="Y1:AH1"/>
    <mergeCell ref="AJ1:AS1"/>
    <mergeCell ref="AU1:AX1"/>
    <mergeCell ref="AZ1:BC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B6:AA24"/>
  <sheetViews>
    <sheetView showGridLines="0" tabSelected="1" topLeftCell="A4" zoomScaleNormal="100" workbookViewId="0">
      <selection activeCell="I13" sqref="I13"/>
    </sheetView>
  </sheetViews>
  <sheetFormatPr defaultRowHeight="15" x14ac:dyDescent="0.25"/>
  <cols>
    <col min="2" max="2" width="19.42578125" customWidth="1"/>
    <col min="3" max="5" width="7.7109375" bestFit="1" customWidth="1"/>
    <col min="6" max="9" width="8.5703125" customWidth="1"/>
    <col min="10" max="10" width="4.140625" customWidth="1"/>
    <col min="11" max="11" width="19.42578125" customWidth="1"/>
    <col min="12" max="18" width="8.5703125" customWidth="1"/>
    <col min="19" max="19" width="3.7109375" customWidth="1"/>
    <col min="20" max="20" width="19.42578125" customWidth="1"/>
    <col min="21" max="27" width="8.5703125" customWidth="1"/>
  </cols>
  <sheetData>
    <row r="6" spans="2:27" ht="16.5" customHeight="1" x14ac:dyDescent="0.25">
      <c r="B6" s="32" t="s">
        <v>4348</v>
      </c>
      <c r="C6" s="173" t="s">
        <v>33</v>
      </c>
      <c r="D6" s="174"/>
      <c r="E6" s="175"/>
      <c r="K6" s="32" t="s">
        <v>4348</v>
      </c>
      <c r="L6" s="173" t="s">
        <v>33</v>
      </c>
      <c r="M6" s="174"/>
      <c r="N6" s="175"/>
      <c r="T6" s="32" t="s">
        <v>4348</v>
      </c>
      <c r="U6" s="173" t="s">
        <v>33</v>
      </c>
      <c r="V6" s="174"/>
      <c r="W6" s="175"/>
    </row>
    <row r="8" spans="2:27" ht="16.5" customHeight="1" x14ac:dyDescent="0.25">
      <c r="B8" s="1"/>
      <c r="C8" s="1"/>
      <c r="D8" s="1"/>
      <c r="E8" s="1"/>
      <c r="F8" s="1"/>
      <c r="G8" s="1"/>
      <c r="H8" s="1"/>
      <c r="I8" s="1"/>
      <c r="K8" s="1"/>
      <c r="L8" s="1"/>
      <c r="M8" s="1"/>
      <c r="N8" s="1"/>
      <c r="O8" s="1"/>
      <c r="P8" s="1"/>
      <c r="Q8" s="1"/>
      <c r="R8" s="1"/>
      <c r="T8" s="1"/>
      <c r="U8" s="1"/>
      <c r="V8" s="1"/>
      <c r="W8" s="1"/>
      <c r="X8" s="1"/>
      <c r="Y8" s="1"/>
      <c r="Z8" s="1"/>
      <c r="AA8" s="1"/>
    </row>
    <row r="9" spans="2:27" x14ac:dyDescent="0.25">
      <c r="B9" s="31" t="s">
        <v>1</v>
      </c>
      <c r="C9" s="2"/>
      <c r="D9" s="2"/>
      <c r="E9" s="2"/>
      <c r="F9" s="2"/>
      <c r="G9" s="2"/>
      <c r="H9" s="133" t="s">
        <v>4349</v>
      </c>
      <c r="I9" s="4"/>
      <c r="K9" s="31" t="s">
        <v>2</v>
      </c>
      <c r="L9" s="2"/>
      <c r="M9" s="2"/>
      <c r="N9" s="2"/>
      <c r="O9" s="2"/>
      <c r="P9" s="2"/>
      <c r="Q9" s="133" t="s">
        <v>4349</v>
      </c>
      <c r="R9" s="4"/>
      <c r="T9" s="31" t="s">
        <v>3</v>
      </c>
      <c r="U9" s="2"/>
      <c r="V9" s="2"/>
      <c r="W9" s="2"/>
      <c r="X9" s="2"/>
      <c r="Y9" s="2"/>
      <c r="Z9" s="133" t="s">
        <v>4349</v>
      </c>
      <c r="AA9" s="134"/>
    </row>
    <row r="10" spans="2:27" x14ac:dyDescent="0.25">
      <c r="B10" s="172" t="str">
        <f>CONCATENATE("PACOTE ",$C$6)</f>
        <v>PACOTE PLATINUM</v>
      </c>
      <c r="C10" s="172"/>
      <c r="D10" s="172"/>
      <c r="E10" s="172"/>
      <c r="F10" s="172"/>
      <c r="G10" s="172"/>
      <c r="H10" s="172"/>
      <c r="I10" s="172"/>
      <c r="K10" s="172" t="str">
        <f>L6</f>
        <v>PLATINUM</v>
      </c>
      <c r="L10" s="172"/>
      <c r="M10" s="172"/>
      <c r="N10" s="172"/>
      <c r="O10" s="172"/>
      <c r="P10" s="172"/>
      <c r="Q10" s="172"/>
      <c r="R10" s="172"/>
      <c r="T10" s="172" t="str">
        <f>U6</f>
        <v>PLATINUM</v>
      </c>
      <c r="U10" s="172"/>
      <c r="V10" s="172"/>
      <c r="W10" s="172"/>
      <c r="X10" s="172"/>
      <c r="Y10" s="172"/>
      <c r="Z10" s="172"/>
      <c r="AA10" s="172"/>
    </row>
    <row r="11" spans="2:27" x14ac:dyDescent="0.25">
      <c r="B11" s="171" t="s">
        <v>4350</v>
      </c>
      <c r="C11" s="171"/>
      <c r="D11" s="171"/>
      <c r="E11" s="171"/>
      <c r="F11" s="171"/>
      <c r="G11" s="171"/>
      <c r="H11" s="171"/>
      <c r="I11" s="171"/>
      <c r="K11" s="171" t="s">
        <v>4350</v>
      </c>
      <c r="L11" s="171"/>
      <c r="M11" s="171"/>
      <c r="N11" s="171"/>
      <c r="O11" s="171"/>
      <c r="P11" s="171"/>
      <c r="Q11" s="171"/>
      <c r="R11" s="171"/>
      <c r="T11" s="171" t="s">
        <v>4350</v>
      </c>
      <c r="U11" s="171"/>
      <c r="V11" s="171"/>
      <c r="W11" s="171"/>
      <c r="X11" s="171"/>
      <c r="Y11" s="171"/>
      <c r="Z11" s="171"/>
      <c r="AA11" s="171"/>
    </row>
    <row r="12" spans="2:27" ht="15.75" thickBot="1" x14ac:dyDescent="0.3">
      <c r="B12" s="5" t="s">
        <v>4351</v>
      </c>
      <c r="K12" s="5" t="s">
        <v>4351</v>
      </c>
      <c r="T12" s="5" t="s">
        <v>4351</v>
      </c>
    </row>
    <row r="13" spans="2:27" x14ac:dyDescent="0.25">
      <c r="B13" s="6" t="s">
        <v>12</v>
      </c>
      <c r="C13" s="7" t="s">
        <v>13</v>
      </c>
      <c r="D13" s="8" t="s">
        <v>14</v>
      </c>
      <c r="E13" s="9" t="s">
        <v>15</v>
      </c>
      <c r="F13" s="9" t="s">
        <v>16</v>
      </c>
      <c r="G13" s="9" t="s">
        <v>17</v>
      </c>
      <c r="H13" s="9" t="s">
        <v>18</v>
      </c>
      <c r="I13" s="17" t="s">
        <v>19</v>
      </c>
      <c r="K13" s="6" t="s">
        <v>12</v>
      </c>
      <c r="L13" s="7" t="s">
        <v>13</v>
      </c>
      <c r="M13" s="8" t="s">
        <v>14</v>
      </c>
      <c r="N13" s="9" t="s">
        <v>15</v>
      </c>
      <c r="O13" s="9" t="s">
        <v>16</v>
      </c>
      <c r="P13" s="9" t="s">
        <v>17</v>
      </c>
      <c r="Q13" s="9" t="s">
        <v>18</v>
      </c>
      <c r="R13" s="17" t="s">
        <v>19</v>
      </c>
      <c r="T13" s="6" t="s">
        <v>12</v>
      </c>
      <c r="U13" s="7" t="s">
        <v>13</v>
      </c>
      <c r="V13" s="8" t="s">
        <v>14</v>
      </c>
      <c r="W13" s="9" t="s">
        <v>15</v>
      </c>
      <c r="X13" s="9" t="s">
        <v>16</v>
      </c>
      <c r="Y13" s="9" t="s">
        <v>17</v>
      </c>
      <c r="Z13" s="9" t="s">
        <v>18</v>
      </c>
      <c r="AA13" s="17" t="s">
        <v>19</v>
      </c>
    </row>
    <row r="14" spans="2:27" x14ac:dyDescent="0.25">
      <c r="B14" s="10" t="s">
        <v>22</v>
      </c>
      <c r="C14" s="11" t="str">
        <f>VLOOKUP(CONCATENATE($B$9,$C$6,$B14),'BASE 2026'!$D:$M,4,0)</f>
        <v>200,60</v>
      </c>
      <c r="D14" s="11" t="str">
        <f>VLOOKUP(CONCATENATE($B$9,$C$6,$B14),'BASE 2026'!$D:$M,5,0)</f>
        <v>207,95</v>
      </c>
      <c r="E14" s="11" t="str">
        <f>VLOOKUP(CONCATENATE($B$9,$C$6,$B14),'BASE 2026'!$D:$M,6,0)</f>
        <v>241,40</v>
      </c>
      <c r="F14" s="11" t="str">
        <f>VLOOKUP(CONCATENATE($B$9,$C$6,$B14),'BASE 2026'!$D:$M,7,0)</f>
        <v>278,95</v>
      </c>
      <c r="G14" s="11" t="str">
        <f>VLOOKUP(CONCATENATE($B$9,$C$6,$B14),'BASE 2026'!$D:$M,8,0)</f>
        <v>360,00</v>
      </c>
      <c r="H14" s="11" t="str">
        <f>VLOOKUP(CONCATENATE($B$9,$C$6,$B14),'BASE 2026'!$D:$M,9,0)</f>
        <v>396,05</v>
      </c>
      <c r="I14" s="18" t="str">
        <f>VLOOKUP(CONCATENATE($B$9,$C$6,$B14),'BASE 2026'!$D:$M,10,0)</f>
        <v>479,20</v>
      </c>
      <c r="K14" s="10" t="s">
        <v>22</v>
      </c>
      <c r="L14" s="11" t="str">
        <f>VLOOKUP(CONCATENATE($K$9,$L$6,$K14),'BASE 2026'!$O:$X,4,0)</f>
        <v>160,50</v>
      </c>
      <c r="M14" s="11" t="str">
        <f>VLOOKUP(CONCATENATE($K$9,$L$6,$K14),'BASE 2026'!$O:$X,5,0)</f>
        <v>191,25</v>
      </c>
      <c r="N14" s="11" t="str">
        <f>VLOOKUP(CONCATENATE($K$9,$L$6,$K14),'BASE 2026'!$O:$X,6,0)</f>
        <v>212,50</v>
      </c>
      <c r="O14" s="11" t="str">
        <f>VLOOKUP(CONCATENATE($K$9,$L$6,$K14),'BASE 2026'!$O:$X,7,0)</f>
        <v>223,15</v>
      </c>
      <c r="P14" s="11" t="str">
        <f>VLOOKUP(CONCATENATE($K$9,$L$6,$K14),'BASE 2026'!$O:$X,8,0)</f>
        <v>288,00</v>
      </c>
      <c r="Q14" s="11" t="str">
        <f>VLOOKUP(CONCATENATE($K$9,$L$6,$K14),'BASE 2026'!$O:$X,9,0)</f>
        <v>316,90</v>
      </c>
      <c r="R14" s="11" t="str">
        <f>VLOOKUP(CONCATENATE($K$9,$L$6,$K14),'BASE 2026'!$O:$X,10,0)</f>
        <v>383,35</v>
      </c>
      <c r="T14" s="10" t="s">
        <v>22</v>
      </c>
      <c r="U14" s="11" t="str">
        <f>VLOOKUP(CONCATENATE($T$9,$U$6,$T14),'BASE 2026'!$Z:$AI,4,0)</f>
        <v>128,50</v>
      </c>
      <c r="V14" s="11" t="str">
        <f>VLOOKUP(CONCATENATE($T$9,$U$6,$T14),'BASE 2026'!$Z:$AI,5,0)</f>
        <v>156,95</v>
      </c>
      <c r="W14" s="11" t="str">
        <f>VLOOKUP(CONCATENATE($T$9,$U$6,$T14),'BASE 2026'!$Z:$AI,6,0)</f>
        <v>170,00</v>
      </c>
      <c r="X14" s="11" t="str">
        <f>VLOOKUP(CONCATENATE($T$9,$U$6,$T14),'BASE 2026'!$Z:$AI,7,0)</f>
        <v>178,55</v>
      </c>
      <c r="Y14" s="11" t="str">
        <f>VLOOKUP(CONCATENATE($T$9,$U$6,$T14),'BASE 2026'!$Z:$AI,8,0)</f>
        <v>187,75</v>
      </c>
      <c r="Z14" s="11" t="str">
        <f>VLOOKUP(CONCATENATE($T$9,$U$6,$T14),'BASE 2026'!$Z:$AI,9,0)</f>
        <v>230,50</v>
      </c>
      <c r="AA14" s="11" t="str">
        <f>VLOOKUP(CONCATENATE($T$9,$U$6,$T14),'BASE 2026'!$Z:$AI,10,0)</f>
        <v>306,70</v>
      </c>
    </row>
    <row r="15" spans="2:27" x14ac:dyDescent="0.25">
      <c r="B15" s="12" t="s">
        <v>28</v>
      </c>
      <c r="C15" s="13" t="str">
        <f>VLOOKUP(CONCATENATE($B$9,$C$6,$B15),'BASE 2026'!$D:$M,4,0)</f>
        <v>212,85</v>
      </c>
      <c r="D15" s="13" t="str">
        <f>VLOOKUP(CONCATENATE($B$9,$C$6,$B15),'BASE 2026'!$D:$M,5,0)</f>
        <v>220,55</v>
      </c>
      <c r="E15" s="13" t="str">
        <f>VLOOKUP(CONCATENATE($B$9,$C$6,$B15),'BASE 2026'!$D:$M,6,0)</f>
        <v>256,10</v>
      </c>
      <c r="F15" s="13" t="str">
        <f>VLOOKUP(CONCATENATE($B$9,$C$6,$B15),'BASE 2026'!$D:$M,7,0)</f>
        <v>296,00</v>
      </c>
      <c r="G15" s="13" t="str">
        <f>VLOOKUP(CONCATENATE($B$9,$C$6,$B15),'BASE 2026'!$D:$M,8,0)</f>
        <v>381,85</v>
      </c>
      <c r="H15" s="13" t="str">
        <f>VLOOKUP(CONCATENATE($B$9,$C$6,$B15),'BASE 2026'!$D:$M,9,0)</f>
        <v>420,20</v>
      </c>
      <c r="I15" s="19" t="str">
        <f>VLOOKUP(CONCATENATE($B$9,$C$6,$B15),'BASE 2026'!$D:$M,10,0)</f>
        <v>508,45</v>
      </c>
      <c r="K15" s="12" t="s">
        <v>28</v>
      </c>
      <c r="L15" s="13" t="str">
        <f>VLOOKUP(CONCATENATE($K$9,$L$6,$K15),'BASE 2026'!$O:$X,4,0)</f>
        <v>170,30</v>
      </c>
      <c r="M15" s="13" t="str">
        <f>VLOOKUP(CONCATENATE($K$9,$L$6,$K15),'BASE 2026'!$O:$X,5,0)</f>
        <v>202,90</v>
      </c>
      <c r="N15" s="13" t="str">
        <f>VLOOKUP(CONCATENATE($K$9,$L$6,$K15),'BASE 2026'!$O:$X,6,0)</f>
        <v>225,35</v>
      </c>
      <c r="O15" s="13" t="str">
        <f>VLOOKUP(CONCATENATE($K$9,$L$6,$K15),'BASE 2026'!$O:$X,7,0)</f>
        <v>236,75</v>
      </c>
      <c r="P15" s="13" t="str">
        <f>VLOOKUP(CONCATENATE($K$9,$L$6,$K15),'BASE 2026'!$O:$X,8,0)</f>
        <v>305,55</v>
      </c>
      <c r="Q15" s="13" t="str">
        <f>VLOOKUP(CONCATENATE($K$9,$L$6,$K15),'BASE 2026'!$O:$X,9,0)</f>
        <v>336,15</v>
      </c>
      <c r="R15" s="19" t="str">
        <f>VLOOKUP(CONCATENATE($K$9,$L$6,$K15),'BASE 2026'!$O:$X,10,0)</f>
        <v>406,80</v>
      </c>
      <c r="T15" s="12" t="s">
        <v>28</v>
      </c>
      <c r="U15" s="13" t="str">
        <f>VLOOKUP(CONCATENATE($T$9,$U$6,$T15),'BASE 2026'!$Z:$AI,4,0)</f>
        <v>136,25</v>
      </c>
      <c r="V15" s="13" t="str">
        <f>VLOOKUP(CONCATENATE($T$9,$U$6,$T15),'BASE 2026'!$Z:$AI,5,0)</f>
        <v>165,90</v>
      </c>
      <c r="W15" s="13" t="str">
        <f>VLOOKUP(CONCATENATE($T$9,$U$6,$T15),'BASE 2026'!$Z:$AI,6,0)</f>
        <v>180,35</v>
      </c>
      <c r="X15" s="13" t="str">
        <f>VLOOKUP(CONCATENATE($T$9,$U$6,$T15),'BASE 2026'!$Z:$AI,7,0)</f>
        <v>189,40</v>
      </c>
      <c r="Y15" s="13" t="str">
        <f>VLOOKUP(CONCATENATE($T$9,$U$6,$T15),'BASE 2026'!$Z:$AI,8,0)</f>
        <v>199,25</v>
      </c>
      <c r="Z15" s="13" t="str">
        <f>VLOOKUP(CONCATENATE($T$9,$U$6,$T15),'BASE 2026'!$Z:$AI,9,0)</f>
        <v>244,50</v>
      </c>
      <c r="AA15" s="19" t="str">
        <f>VLOOKUP(CONCATENATE($T$9,$U$6,$T15),'BASE 2026'!$Z:$AI,10,0)</f>
        <v>325,40</v>
      </c>
    </row>
    <row r="16" spans="2:27" x14ac:dyDescent="0.25">
      <c r="B16" s="10" t="s">
        <v>34</v>
      </c>
      <c r="C16" s="11" t="str">
        <f>VLOOKUP(CONCATENATE($B$9,$C$6,$B16),'BASE 2026'!$D:$M,4,0)</f>
        <v>225,05</v>
      </c>
      <c r="D16" s="11" t="str">
        <f>VLOOKUP(CONCATENATE($B$9,$C$6,$B16),'BASE 2026'!$D:$M,5,0)</f>
        <v>233,20</v>
      </c>
      <c r="E16" s="11" t="str">
        <f>VLOOKUP(CONCATENATE($B$9,$C$6,$B16),'BASE 2026'!$D:$M,6,0)</f>
        <v>270,90</v>
      </c>
      <c r="F16" s="11" t="str">
        <f>VLOOKUP(CONCATENATE($B$9,$C$6,$B16),'BASE 2026'!$D:$M,7,0)</f>
        <v>312,85</v>
      </c>
      <c r="G16" s="11" t="str">
        <f>VLOOKUP(CONCATENATE($B$9,$C$6,$B16),'BASE 2026'!$D:$M,8,0)</f>
        <v>403,75</v>
      </c>
      <c r="H16" s="11" t="str">
        <f>VLOOKUP(CONCATENATE($B$9,$C$6,$B16),'BASE 2026'!$D:$M,9,0)</f>
        <v>444,30</v>
      </c>
      <c r="I16" s="18" t="str">
        <f>VLOOKUP(CONCATENATE($B$9,$C$6,$B16),'BASE 2026'!$D:$M,10,0)</f>
        <v>537,55</v>
      </c>
      <c r="K16" s="10" t="s">
        <v>34</v>
      </c>
      <c r="L16" s="11" t="str">
        <f>VLOOKUP(CONCATENATE($K$9,$L$6,$K16),'BASE 2026'!$O:$X,4,0)</f>
        <v>180,05</v>
      </c>
      <c r="M16" s="11" t="str">
        <f>VLOOKUP(CONCATENATE($K$9,$L$6,$K16),'BASE 2026'!$O:$X,5,0)</f>
        <v>214,55</v>
      </c>
      <c r="N16" s="11" t="str">
        <f>VLOOKUP(CONCATENATE($K$9,$L$6,$K16),'BASE 2026'!$O:$X,6,0)</f>
        <v>238,30</v>
      </c>
      <c r="O16" s="11" t="str">
        <f>VLOOKUP(CONCATENATE($K$9,$L$6,$K16),'BASE 2026'!$O:$X,7,0)</f>
        <v>250,30</v>
      </c>
      <c r="P16" s="11" t="str">
        <f>VLOOKUP(CONCATENATE($K$9,$L$6,$K16),'BASE 2026'!$O:$X,8,0)</f>
        <v>323,10</v>
      </c>
      <c r="Q16" s="11" t="str">
        <f>VLOOKUP(CONCATENATE($K$9,$L$6,$K16),'BASE 2026'!$O:$X,9,0)</f>
        <v>355,55</v>
      </c>
      <c r="R16" s="11" t="str">
        <f>VLOOKUP(CONCATENATE($K$9,$L$6,$K16),'BASE 2026'!$O:$X,10,0)</f>
        <v>430,10</v>
      </c>
      <c r="T16" s="10" t="s">
        <v>34</v>
      </c>
      <c r="U16" s="11" t="str">
        <f>VLOOKUP(CONCATENATE($T$9,$U$6,$T16),'BASE 2026'!$Z:$AI,4,0)</f>
        <v>144,15</v>
      </c>
      <c r="V16" s="11" t="str">
        <f>VLOOKUP(CONCATENATE($T$9,$U$6,$T16),'BASE 2026'!$Z:$AI,5,0)</f>
        <v>174,80</v>
      </c>
      <c r="W16" s="11" t="str">
        <f>VLOOKUP(CONCATENATE($T$9,$U$6,$T16),'BASE 2026'!$Z:$AI,6,0)</f>
        <v>190,65</v>
      </c>
      <c r="X16" s="11" t="str">
        <f>VLOOKUP(CONCATENATE($T$9,$U$6,$T16),'BASE 2026'!$Z:$AI,7,0)</f>
        <v>200,30</v>
      </c>
      <c r="Y16" s="11" t="str">
        <f>VLOOKUP(CONCATENATE($T$9,$U$6,$T16),'BASE 2026'!$Z:$AI,8,0)</f>
        <v>210,70</v>
      </c>
      <c r="Z16" s="11" t="str">
        <f>VLOOKUP(CONCATENATE($T$9,$U$6,$T16),'BASE 2026'!$Z:$AI,9,0)</f>
        <v>258,55</v>
      </c>
      <c r="AA16" s="11" t="str">
        <f>VLOOKUP(CONCATENATE($T$9,$U$6,$T16),'BASE 2026'!$Z:$AI,10,0)</f>
        <v>344,10</v>
      </c>
    </row>
    <row r="17" spans="2:27" x14ac:dyDescent="0.25">
      <c r="B17" s="14" t="s">
        <v>38</v>
      </c>
      <c r="C17" s="13" t="str">
        <f>VLOOKUP(CONCATENATE($B$9,$C$6,$B17),'BASE 2026'!$D:$M,4,0)</f>
        <v>237,35</v>
      </c>
      <c r="D17" s="13" t="str">
        <f>VLOOKUP(CONCATENATE($B$9,$C$6,$B17),'BASE 2026'!$D:$M,5,0)</f>
        <v>246,00</v>
      </c>
      <c r="E17" s="13" t="str">
        <f>VLOOKUP(CONCATENATE($B$9,$C$6,$B17),'BASE 2026'!$D:$M,6,0)</f>
        <v>285,65</v>
      </c>
      <c r="F17" s="13" t="str">
        <f>VLOOKUP(CONCATENATE($B$9,$C$6,$B17),'BASE 2026'!$D:$M,7,0)</f>
        <v>330,10</v>
      </c>
      <c r="G17" s="13" t="str">
        <f>VLOOKUP(CONCATENATE($B$9,$C$6,$B17),'BASE 2026'!$D:$M,8,0)</f>
        <v>426,10</v>
      </c>
      <c r="H17" s="13" t="str">
        <f>VLOOKUP(CONCATENATE($B$9,$C$6,$B17),'BASE 2026'!$D:$M,9,0)</f>
        <v>468,65</v>
      </c>
      <c r="I17" s="19" t="str">
        <f>VLOOKUP(CONCATENATE($B$9,$C$6,$B17),'BASE 2026'!$D:$M,10,0)</f>
        <v>567,05</v>
      </c>
      <c r="K17" s="12" t="s">
        <v>38</v>
      </c>
      <c r="L17" s="13" t="str">
        <f>VLOOKUP(CONCATENATE($K$9,$L$6,$K17),'BASE 2026'!$O:$X,4,0)</f>
        <v>189,95</v>
      </c>
      <c r="M17" s="13" t="str">
        <f>VLOOKUP(CONCATENATE($K$9,$L$6,$K17),'BASE 2026'!$O:$X,5,0)</f>
        <v>226,30</v>
      </c>
      <c r="N17" s="13" t="str">
        <f>VLOOKUP(CONCATENATE($K$9,$L$6,$K17),'BASE 2026'!$O:$X,6,0)</f>
        <v>251,45</v>
      </c>
      <c r="O17" s="13" t="str">
        <f>VLOOKUP(CONCATENATE($K$9,$L$6,$K17),'BASE 2026'!$O:$X,7,0)</f>
        <v>264,05</v>
      </c>
      <c r="P17" s="13" t="str">
        <f>VLOOKUP(CONCATENATE($K$9,$L$6,$K17),'BASE 2026'!$O:$X,8,0)</f>
        <v>340,85</v>
      </c>
      <c r="Q17" s="13" t="str">
        <f>VLOOKUP(CONCATENATE($K$9,$L$6,$K17),'BASE 2026'!$O:$X,9,0)</f>
        <v>375,00</v>
      </c>
      <c r="R17" s="19" t="str">
        <f>VLOOKUP(CONCATENATE($K$9,$L$6,$K17),'BASE 2026'!$O:$X,10,0)</f>
        <v>453,70</v>
      </c>
      <c r="T17" s="12" t="s">
        <v>38</v>
      </c>
      <c r="U17" s="13" t="str">
        <f>VLOOKUP(CONCATENATE($T$9,$U$6,$T17),'BASE 2026'!$Z:$AI,4,0)</f>
        <v>169,05</v>
      </c>
      <c r="V17" s="13" t="str">
        <f>VLOOKUP(CONCATENATE($T$9,$U$6,$T17),'BASE 2026'!$Z:$AI,5,0)</f>
        <v>207,40</v>
      </c>
      <c r="W17" s="13" t="str">
        <f>VLOOKUP(CONCATENATE($T$9,$U$6,$T17),'BASE 2026'!$Z:$AI,6,0)</f>
        <v>218,05</v>
      </c>
      <c r="X17" s="13" t="str">
        <f>VLOOKUP(CONCATENATE($T$9,$U$6,$T17),'BASE 2026'!$Z:$AI,7,0)</f>
        <v>221,95</v>
      </c>
      <c r="Y17" s="13" t="str">
        <f>VLOOKUP(CONCATENATE($T$9,$U$6,$T17),'BASE 2026'!$Z:$AI,8,0)</f>
        <v>244,60</v>
      </c>
      <c r="Z17" s="13" t="str">
        <f>VLOOKUP(CONCATENATE($T$9,$U$6,$T17),'BASE 2026'!$Z:$AI,9,0)</f>
        <v>304,65</v>
      </c>
      <c r="AA17" s="19" t="str">
        <f>VLOOKUP(CONCATENATE($T$9,$U$6,$T17),'BASE 2026'!$Z:$AI,10,0)</f>
        <v>362,95</v>
      </c>
    </row>
    <row r="18" spans="2:27" x14ac:dyDescent="0.25">
      <c r="B18" s="10" t="s">
        <v>42</v>
      </c>
      <c r="C18" s="11" t="str">
        <f>VLOOKUP(CONCATENATE($B$9,$C$6,$B18),'BASE 2026'!$D:$M,4,0)</f>
        <v>249,60</v>
      </c>
      <c r="D18" s="11" t="str">
        <f>VLOOKUP(CONCATENATE($B$9,$C$6,$B18),'BASE 2026'!$D:$M,5,0)</f>
        <v>258,65</v>
      </c>
      <c r="E18" s="11" t="str">
        <f>VLOOKUP(CONCATENATE($B$9,$C$6,$B18),'BASE 2026'!$D:$M,6,0)</f>
        <v>300,45</v>
      </c>
      <c r="F18" s="11" t="str">
        <f>VLOOKUP(CONCATENATE($B$9,$C$6,$B18),'BASE 2026'!$D:$M,7,0)</f>
        <v>347,15</v>
      </c>
      <c r="G18" s="11" t="str">
        <f>VLOOKUP(CONCATENATE($B$9,$C$6,$B18),'BASE 2026'!$D:$M,8,0)</f>
        <v>447,90</v>
      </c>
      <c r="H18" s="11" t="str">
        <f>VLOOKUP(CONCATENATE($B$9,$C$6,$B18),'BASE 2026'!$D:$M,9,0)</f>
        <v>492,80</v>
      </c>
      <c r="I18" s="18" t="str">
        <f>VLOOKUP(CONCATENATE($B$9,$C$6,$B18),'BASE 2026'!$D:$M,10,0)</f>
        <v>596,30</v>
      </c>
      <c r="K18" s="10" t="s">
        <v>42</v>
      </c>
      <c r="L18" s="11" t="str">
        <f>VLOOKUP(CONCATENATE($K$9,$L$6,$K18),'BASE 2026'!$O:$X,4,0)</f>
        <v>199,70</v>
      </c>
      <c r="M18" s="11" t="str">
        <f>VLOOKUP(CONCATENATE($K$9,$L$6,$K18),'BASE 2026'!$O:$X,5,0)</f>
        <v>238,00</v>
      </c>
      <c r="N18" s="11" t="str">
        <f>VLOOKUP(CONCATENATE($K$9,$L$6,$K18),'BASE 2026'!$O:$X,6,0)</f>
        <v>264,35</v>
      </c>
      <c r="O18" s="11" t="str">
        <f>VLOOKUP(CONCATENATE($K$9,$L$6,$K18),'BASE 2026'!$O:$X,7,0)</f>
        <v>277,65</v>
      </c>
      <c r="P18" s="11" t="str">
        <f>VLOOKUP(CONCATENATE($K$9,$L$6,$K18),'BASE 2026'!$O:$X,8,0)</f>
        <v>358,40</v>
      </c>
      <c r="Q18" s="11" t="str">
        <f>VLOOKUP(CONCATENATE($K$9,$L$6,$K18),'BASE 2026'!$O:$X,9,0)</f>
        <v>394,35</v>
      </c>
      <c r="R18" s="11" t="str">
        <f>VLOOKUP(CONCATENATE($K$9,$L$6,$K18),'BASE 2026'!$O:$X,10,0)</f>
        <v>477,05</v>
      </c>
    </row>
    <row r="19" spans="2:27" x14ac:dyDescent="0.25">
      <c r="B19" s="14" t="s">
        <v>44</v>
      </c>
      <c r="C19" s="13" t="str">
        <f>VLOOKUP(CONCATENATE($B$9,$C$6,$B19),'BASE 2026'!$D:$M,4,0)</f>
        <v>261,80</v>
      </c>
      <c r="D19" s="13" t="str">
        <f>VLOOKUP(CONCATENATE($B$9,$C$6,$B19),'BASE 2026'!$D:$M,5,0)</f>
        <v>271,40</v>
      </c>
      <c r="E19" s="13" t="str">
        <f>VLOOKUP(CONCATENATE($B$9,$C$6,$B19),'BASE 2026'!$D:$M,6,0)</f>
        <v>315,05</v>
      </c>
      <c r="F19" s="13" t="str">
        <f>VLOOKUP(CONCATENATE($B$9,$C$6,$B19),'BASE 2026'!$D:$M,7,0)</f>
        <v>364,05</v>
      </c>
      <c r="G19" s="13" t="str">
        <f>VLOOKUP(CONCATENATE($B$9,$C$6,$B19),'BASE 2026'!$D:$M,8,0)</f>
        <v>469,80</v>
      </c>
      <c r="H19" s="13" t="str">
        <f>VLOOKUP(CONCATENATE($B$9,$C$6,$B19),'BASE 2026'!$D:$M,9,0)</f>
        <v>517,10</v>
      </c>
      <c r="I19" s="19" t="str">
        <f>VLOOKUP(CONCATENATE($B$9,$C$6,$B19),'BASE 2026'!$D:$M,10,0)</f>
        <v>625,60</v>
      </c>
      <c r="K19" s="12" t="s">
        <v>44</v>
      </c>
      <c r="L19" s="13" t="str">
        <f>VLOOKUP(CONCATENATE($K$9,$L$6,$K19),'BASE 2026'!$O:$X,4,0)</f>
        <v>209,50</v>
      </c>
      <c r="M19" s="13" t="str">
        <f>VLOOKUP(CONCATENATE($K$9,$L$6,$K19),'BASE 2026'!$O:$X,5,0)</f>
        <v>249,70</v>
      </c>
      <c r="N19" s="13" t="str">
        <f>VLOOKUP(CONCATENATE($K$9,$L$6,$K19),'BASE 2026'!$O:$X,6,0)</f>
        <v>277,40</v>
      </c>
      <c r="O19" s="13" t="str">
        <f>VLOOKUP(CONCATENATE($K$9,$L$6,$K19),'BASE 2026'!$O:$X,7,0)</f>
        <v>291,30</v>
      </c>
      <c r="P19" s="13" t="str">
        <f>VLOOKUP(CONCATENATE($K$9,$L$6,$K19),'BASE 2026'!$O:$X,8,0)</f>
        <v>375,95</v>
      </c>
      <c r="Q19" s="13" t="str">
        <f>VLOOKUP(CONCATENATE($K$9,$L$6,$K19),'BASE 2026'!$O:$X,9,0)</f>
        <v>413,60</v>
      </c>
      <c r="R19" s="19" t="str">
        <f>VLOOKUP(CONCATENATE($K$9,$L$6,$K19),'BASE 2026'!$O:$X,10,0)</f>
        <v>500,50</v>
      </c>
    </row>
    <row r="20" spans="2:27" x14ac:dyDescent="0.25">
      <c r="B20" s="10" t="s">
        <v>46</v>
      </c>
      <c r="C20" s="11" t="str">
        <f>VLOOKUP(CONCATENATE($B$9,$C$6,$B20),'BASE 2026'!$D:$M,4,0)</f>
        <v>274,15</v>
      </c>
      <c r="D20" s="11" t="str">
        <f>VLOOKUP(CONCATENATE($B$9,$C$6,$B20),'BASE 2026'!$D:$M,5,0)</f>
        <v>284,20</v>
      </c>
      <c r="E20" s="11" t="str">
        <f>VLOOKUP(CONCATENATE($B$9,$C$6,$B20),'BASE 2026'!$D:$M,6,0)</f>
        <v>330,00</v>
      </c>
      <c r="F20" s="11" t="str">
        <f>VLOOKUP(CONCATENATE($B$9,$C$6,$B20),'BASE 2026'!$D:$M,7,0)</f>
        <v>381,30</v>
      </c>
      <c r="G20" s="11" t="str">
        <f>VLOOKUP(CONCATENATE($B$9,$C$6,$B20),'BASE 2026'!$D:$M,8,0)</f>
        <v>491,90</v>
      </c>
      <c r="H20" s="11" t="str">
        <f>VLOOKUP(CONCATENATE($B$9,$C$6,$B20),'BASE 2026'!$D:$M,9,0)</f>
        <v>541,45</v>
      </c>
      <c r="I20" s="18" t="str">
        <f>VLOOKUP(CONCATENATE($B$9,$C$6,$B20),'BASE 2026'!$D:$M,10,0)</f>
        <v>655,00</v>
      </c>
      <c r="K20" s="10" t="s">
        <v>46</v>
      </c>
      <c r="L20" s="11" t="str">
        <f>VLOOKUP(CONCATENATE($K$9,$L$6,$K20),'BASE 2026'!$O:$X,4,0)</f>
        <v>219,40</v>
      </c>
      <c r="M20" s="11" t="str">
        <f>VLOOKUP(CONCATENATE($K$9,$L$6,$K20),'BASE 2026'!$O:$X,5,0)</f>
        <v>261,40</v>
      </c>
      <c r="N20" s="11" t="str">
        <f>VLOOKUP(CONCATENATE($K$9,$L$6,$K20),'BASE 2026'!$O:$X,6,0)</f>
        <v>290,30</v>
      </c>
      <c r="O20" s="11" t="str">
        <f>VLOOKUP(CONCATENATE($K$9,$L$6,$K20),'BASE 2026'!$O:$X,7,0)</f>
        <v>305,05</v>
      </c>
      <c r="P20" s="11" t="str">
        <f>VLOOKUP(CONCATENATE($K$9,$L$6,$K20),'BASE 2026'!$O:$X,8,0)</f>
        <v>393,60</v>
      </c>
      <c r="Q20" s="11" t="str">
        <f>VLOOKUP(CONCATENATE($K$9,$L$6,$K20),'BASE 2026'!$O:$X,9,0)</f>
        <v>433,20</v>
      </c>
      <c r="R20" s="11" t="str">
        <f>VLOOKUP(CONCATENATE($K$9,$L$6,$K20),'BASE 2026'!$O:$X,10,0)</f>
        <v>523,95</v>
      </c>
    </row>
    <row r="21" spans="2:27" x14ac:dyDescent="0.25">
      <c r="B21" s="14" t="s">
        <v>48</v>
      </c>
      <c r="C21" s="13" t="str">
        <f>VLOOKUP(CONCATENATE($B$9,$C$6,$B21),'BASE 2026'!$D:$M,4,0)</f>
        <v>286,45</v>
      </c>
      <c r="D21" s="13" t="str">
        <f>VLOOKUP(CONCATENATE($B$9,$C$6,$B21),'BASE 2026'!$D:$M,5,0)</f>
        <v>296,85</v>
      </c>
      <c r="E21" s="13" t="str">
        <f>VLOOKUP(CONCATENATE($B$9,$C$6,$B21),'BASE 2026'!$D:$M,6,0)</f>
        <v>344,70</v>
      </c>
      <c r="F21" s="13" t="str">
        <f>VLOOKUP(CONCATENATE($B$9,$C$6,$B21),'BASE 2026'!$D:$M,7,0)</f>
        <v>398,25</v>
      </c>
      <c r="G21" s="13" t="str">
        <f>VLOOKUP(CONCATENATE($B$9,$C$6,$B21),'BASE 2026'!$D:$M,8,0)</f>
        <v>513,95</v>
      </c>
      <c r="H21" s="13" t="str">
        <f>VLOOKUP(CONCATENATE($B$9,$C$6,$B21),'BASE 2026'!$D:$M,9,0)</f>
        <v>565,55</v>
      </c>
      <c r="I21" s="19" t="str">
        <f>VLOOKUP(CONCATENATE($B$9,$C$6,$B21),'BASE 2026'!$D:$M,10,0)</f>
        <v>684,20</v>
      </c>
      <c r="K21" s="12" t="s">
        <v>48</v>
      </c>
      <c r="L21" s="13" t="str">
        <f>VLOOKUP(CONCATENATE($K$9,$L$6,$K21),'BASE 2026'!$O:$X,4,0)</f>
        <v>229,20</v>
      </c>
      <c r="M21" s="13" t="str">
        <f>VLOOKUP(CONCATENATE($K$9,$L$6,$K21),'BASE 2026'!$O:$X,5,0)</f>
        <v>273,15</v>
      </c>
      <c r="N21" s="13" t="str">
        <f>VLOOKUP(CONCATENATE($K$9,$L$6,$K21),'BASE 2026'!$O:$X,6,0)</f>
        <v>303,30</v>
      </c>
      <c r="O21" s="13" t="str">
        <f>VLOOKUP(CONCATENATE($K$9,$L$6,$K21),'BASE 2026'!$O:$X,7,0)</f>
        <v>318,65</v>
      </c>
      <c r="P21" s="13" t="str">
        <f>VLOOKUP(CONCATENATE($K$9,$L$6,$K21),'BASE 2026'!$O:$X,8,0)</f>
        <v>411,15</v>
      </c>
      <c r="Q21" s="13" t="str">
        <f>VLOOKUP(CONCATENATE($K$9,$L$6,$K21),'BASE 2026'!$O:$X,9,0)</f>
        <v>452,35</v>
      </c>
      <c r="R21" s="19" t="str">
        <f>VLOOKUP(CONCATENATE($K$9,$L$6,$K21),'BASE 2026'!$O:$X,10,0)</f>
        <v>547,40</v>
      </c>
    </row>
    <row r="22" spans="2:27" x14ac:dyDescent="0.25">
      <c r="B22" s="10" t="s">
        <v>50</v>
      </c>
      <c r="C22" s="11" t="str">
        <f>VLOOKUP(CONCATENATE($B$9,$C$6,$B22),'BASE 2026'!$D:$M,4,0)</f>
        <v>309,75</v>
      </c>
      <c r="D22" s="11" t="str">
        <f>VLOOKUP(CONCATENATE($B$9,$C$6,$B22),'BASE 2026'!$D:$M,5,0)</f>
        <v>324,45</v>
      </c>
      <c r="E22" s="11" t="str">
        <f>VLOOKUP(CONCATENATE($B$9,$C$6,$B22),'BASE 2026'!$D:$M,6,0)</f>
        <v>374,40</v>
      </c>
      <c r="F22" s="11" t="str">
        <f>VLOOKUP(CONCATENATE($B$9,$C$6,$B22),'BASE 2026'!$D:$M,7,0)</f>
        <v>430,15</v>
      </c>
      <c r="G22" s="11" t="str">
        <f>VLOOKUP(CONCATENATE($B$9,$C$6,$B22),'BASE 2026'!$D:$M,8,0)</f>
        <v>555,40</v>
      </c>
      <c r="H22" s="11" t="str">
        <f>VLOOKUP(CONCATENATE($B$9,$C$6,$B22),'BASE 2026'!$D:$M,9,0)</f>
        <v>611,30</v>
      </c>
      <c r="I22" s="18" t="str">
        <f>VLOOKUP(CONCATENATE($B$9,$C$6,$B22),'BASE 2026'!$D:$M,10,0)</f>
        <v>739,55</v>
      </c>
      <c r="K22" s="10" t="s">
        <v>50</v>
      </c>
      <c r="L22" s="11" t="str">
        <f>VLOOKUP(CONCATENATE($K$9,$L$6,$K22),'BASE 2026'!$O:$X,4,0)</f>
        <v>246,20</v>
      </c>
      <c r="M22" s="11" t="str">
        <f>VLOOKUP(CONCATENATE($K$9,$L$6,$K22),'BASE 2026'!$O:$X,5,0)</f>
        <v>293,30</v>
      </c>
      <c r="N22" s="11" t="str">
        <f>VLOOKUP(CONCATENATE($K$9,$L$6,$K22),'BASE 2026'!$O:$X,6,0)</f>
        <v>325,60</v>
      </c>
      <c r="O22" s="11" t="str">
        <f>VLOOKUP(CONCATENATE($K$9,$L$6,$K22),'BASE 2026'!$O:$X,7,0)</f>
        <v>343,10</v>
      </c>
      <c r="P22" s="11" t="str">
        <f>VLOOKUP(CONCATENATE($K$9,$L$6,$K22),'BASE 2026'!$O:$X,8,0)</f>
        <v>440,90</v>
      </c>
      <c r="Q22" s="11" t="str">
        <f>VLOOKUP(CONCATENATE($K$9,$L$6,$K22),'BASE 2026'!$O:$X,9,0)</f>
        <v>485,35</v>
      </c>
      <c r="R22" s="11" t="str">
        <f>VLOOKUP(CONCATENATE($K$9,$L$6,$K22),'BASE 2026'!$O:$X,10,0)</f>
        <v>587,75</v>
      </c>
    </row>
    <row r="23" spans="2:27" x14ac:dyDescent="0.25">
      <c r="B23" s="14" t="s">
        <v>52</v>
      </c>
      <c r="C23" s="13" t="str">
        <f>VLOOKUP(CONCATENATE($B$9,$C$6,$B23),'BASE 2026'!$D:$M,4,0)</f>
        <v>333,20</v>
      </c>
      <c r="D23" s="13" t="str">
        <f>VLOOKUP(CONCATENATE($B$9,$C$6,$B23),'BASE 2026'!$D:$M,5,0)</f>
        <v>352,15</v>
      </c>
      <c r="E23" s="13" t="str">
        <f>VLOOKUP(CONCATENATE($B$9,$C$6,$B23),'BASE 2026'!$D:$M,6,0)</f>
        <v>404,25</v>
      </c>
      <c r="F23" s="13" t="str">
        <f>VLOOKUP(CONCATENATE($B$9,$C$6,$B23),'BASE 2026'!$D:$M,7,0)</f>
        <v>462,10</v>
      </c>
      <c r="G23" s="13" t="str">
        <f>VLOOKUP(CONCATENATE($B$9,$C$6,$B23),'BASE 2026'!$D:$M,8,0)</f>
        <v>596,85</v>
      </c>
      <c r="H23" s="13" t="str">
        <f>VLOOKUP(CONCATENATE($B$9,$C$6,$B23),'BASE 2026'!$D:$M,9,0)</f>
        <v>657,00</v>
      </c>
      <c r="I23" s="19" t="str">
        <f>VLOOKUP(CONCATENATE($B$9,$C$6,$B23),'BASE 2026'!$D:$M,10,0)</f>
        <v>794,85</v>
      </c>
      <c r="K23" s="12" t="s">
        <v>52</v>
      </c>
      <c r="L23" s="13" t="str">
        <f>VLOOKUP(CONCATENATE($K$9,$L$6,$K23),'BASE 2026'!$O:$X,4,0)</f>
        <v>263,20</v>
      </c>
      <c r="M23" s="13" t="str">
        <f>VLOOKUP(CONCATENATE($K$9,$L$6,$K23),'BASE 2026'!$O:$X,5,0)</f>
        <v>313,55</v>
      </c>
      <c r="N23" s="13" t="str">
        <f>VLOOKUP(CONCATENATE($K$9,$L$6,$K23),'BASE 2026'!$O:$X,6,0)</f>
        <v>348,00</v>
      </c>
      <c r="O23" s="13" t="str">
        <f>VLOOKUP(CONCATENATE($K$9,$L$6,$K23),'BASE 2026'!$O:$X,7,0)</f>
        <v>367,55</v>
      </c>
      <c r="P23" s="13" t="str">
        <f>VLOOKUP(CONCATENATE($K$9,$L$6,$K23),'BASE 2026'!$O:$X,8,0)</f>
        <v>470,70</v>
      </c>
      <c r="Q23" s="13" t="str">
        <f>VLOOKUP(CONCATENATE($K$9,$L$6,$K23),'BASE 2026'!$O:$X,9,0)</f>
        <v>518,35</v>
      </c>
      <c r="R23" s="19" t="str">
        <f>VLOOKUP(CONCATENATE($K$9,$L$6,$K23),'BASE 2026'!$O:$X,10,0)</f>
        <v>628,20</v>
      </c>
    </row>
    <row r="24" spans="2:27" ht="15.75" thickBot="1" x14ac:dyDescent="0.3">
      <c r="B24" s="15" t="s">
        <v>54</v>
      </c>
      <c r="C24" s="16" t="str">
        <f>VLOOKUP(CONCATENATE($B$9,$C$6,$B24),'BASE 2026'!$D:$M,4,0)</f>
        <v>23,35</v>
      </c>
      <c r="D24" s="16" t="str">
        <f>VLOOKUP(CONCATENATE($B$9,$C$6,$B24),'BASE 2026'!$D:$M,5,0)</f>
        <v>27,70</v>
      </c>
      <c r="E24" s="16" t="str">
        <f>VLOOKUP(CONCATENATE($B$9,$C$6,$B24),'BASE 2026'!$D:$M,6,0)</f>
        <v>29,80</v>
      </c>
      <c r="F24" s="16" t="str">
        <f>VLOOKUP(CONCATENATE($B$9,$C$6,$B24),'BASE 2026'!$D:$M,7,0)</f>
        <v>31,95</v>
      </c>
      <c r="G24" s="16" t="str">
        <f>VLOOKUP(CONCATENATE($B$9,$C$6,$B24),'BASE 2026'!$D:$M,8,0)</f>
        <v>41,50</v>
      </c>
      <c r="H24" s="16" t="str">
        <f>VLOOKUP(CONCATENATE($B$9,$C$6,$B24),'BASE 2026'!$D:$M,9,0)</f>
        <v>45,80</v>
      </c>
      <c r="I24" s="20" t="str">
        <f>VLOOKUP(CONCATENATE($B$9,$C$6,$B24),'BASE 2026'!$D:$M,10,0)</f>
        <v>55,25</v>
      </c>
      <c r="K24" s="15" t="s">
        <v>54</v>
      </c>
      <c r="L24" s="153" t="str">
        <f>VLOOKUP(CONCATENATE($K$9,$L$6,$K24),'BASE 2026'!$O:$X,4,0)</f>
        <v>17,00</v>
      </c>
      <c r="M24" s="153" t="str">
        <f>VLOOKUP(CONCATENATE($K$9,$L$6,$K24),'BASE 2026'!$O:$X,5,0)</f>
        <v>20,20</v>
      </c>
      <c r="N24" s="153" t="str">
        <f>VLOOKUP(CONCATENATE($K$9,$L$6,$K24),'BASE 2026'!$O:$X,6,0)</f>
        <v>22,30</v>
      </c>
      <c r="O24" s="153" t="str">
        <f>VLOOKUP(CONCATENATE($K$9,$L$6,$K24),'BASE 2026'!$O:$X,7,0)</f>
        <v>24,55</v>
      </c>
      <c r="P24" s="153" t="str">
        <f>VLOOKUP(CONCATENATE($K$9,$L$6,$K24),'BASE 2026'!$O:$X,8,0)</f>
        <v>29,80</v>
      </c>
      <c r="Q24" s="153" t="str">
        <f>VLOOKUP(CONCATENATE($K$9,$L$6,$K24),'BASE 2026'!$O:$X,9,0)</f>
        <v>33,00</v>
      </c>
      <c r="R24" s="153" t="str">
        <f>VLOOKUP(CONCATENATE($K$9,$L$6,$K24),'BASE 2026'!$O:$X,10,0)</f>
        <v>40,45</v>
      </c>
    </row>
  </sheetData>
  <sheetProtection algorithmName="SHA-512" hashValue="uAuqNhYaSjKfqDyyA67J8e7Hg+tl7RsNxzIOfC8psL2t58oxaPcMTaqAQLxDdHueMcLqJzx5syc4cxm0tgE8/Q==" saltValue="br+AG1F2tGMFlgCsh1CuLQ==" spinCount="100000" sheet="1" objects="1" scenarios="1"/>
  <mergeCells count="9">
    <mergeCell ref="T11:AA11"/>
    <mergeCell ref="T10:AA10"/>
    <mergeCell ref="B11:I11"/>
    <mergeCell ref="C6:E6"/>
    <mergeCell ref="B10:I10"/>
    <mergeCell ref="K10:R10"/>
    <mergeCell ref="K11:R11"/>
    <mergeCell ref="L6:N6"/>
    <mergeCell ref="U6:W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2026'!$A$3:$A$3</xm:f>
          </x14:formula1>
          <xm:sqref>L6:N6 C6:E6 U6:W6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6:R26"/>
  <sheetViews>
    <sheetView showGridLines="0" zoomScaleNormal="100" workbookViewId="0">
      <selection activeCell="L6" sqref="L6:N6"/>
    </sheetView>
  </sheetViews>
  <sheetFormatPr defaultRowHeight="15" x14ac:dyDescent="0.25"/>
  <cols>
    <col min="2" max="2" width="19.42578125" customWidth="1"/>
    <col min="3" max="9" width="8.5703125" customWidth="1"/>
    <col min="10" max="10" width="4.140625" customWidth="1"/>
    <col min="11" max="11" width="19.42578125" customWidth="1"/>
    <col min="12" max="18" width="8.5703125" customWidth="1"/>
    <col min="19" max="19" width="4.85546875" customWidth="1"/>
  </cols>
  <sheetData>
    <row r="6" spans="2:18" ht="16.5" customHeight="1" x14ac:dyDescent="0.25">
      <c r="B6" s="32" t="s">
        <v>4348</v>
      </c>
      <c r="C6" s="176" t="s">
        <v>33</v>
      </c>
      <c r="D6" s="177"/>
      <c r="E6" s="178"/>
      <c r="K6" s="32" t="s">
        <v>4348</v>
      </c>
      <c r="L6" s="176" t="s">
        <v>33</v>
      </c>
      <c r="M6" s="177"/>
      <c r="N6" s="178"/>
    </row>
    <row r="8" spans="2:18" ht="16.5" customHeight="1" x14ac:dyDescent="0.25">
      <c r="B8" s="1"/>
      <c r="C8" s="1"/>
      <c r="D8" s="1"/>
      <c r="E8" s="1"/>
      <c r="F8" s="1"/>
      <c r="G8" s="1"/>
      <c r="H8" s="1"/>
      <c r="I8" s="1"/>
      <c r="K8" s="1"/>
      <c r="L8" s="1"/>
      <c r="M8" s="1"/>
      <c r="N8" s="1"/>
      <c r="O8" s="1"/>
      <c r="P8" s="1"/>
      <c r="Q8" s="1"/>
      <c r="R8" s="1"/>
    </row>
    <row r="9" spans="2:18" x14ac:dyDescent="0.25">
      <c r="B9" s="2" t="s">
        <v>4</v>
      </c>
      <c r="C9" s="2"/>
      <c r="D9" s="2"/>
      <c r="E9" s="2"/>
      <c r="F9" s="2"/>
      <c r="G9" s="2"/>
      <c r="K9" s="2" t="s">
        <v>1181</v>
      </c>
      <c r="L9" s="2"/>
      <c r="M9" s="2"/>
      <c r="N9" s="2"/>
    </row>
    <row r="10" spans="2:18" x14ac:dyDescent="0.25">
      <c r="B10" s="172" t="str">
        <f>CONCATENATE("PACOTE ",$C$6)</f>
        <v>PACOTE PLATINUM</v>
      </c>
      <c r="C10" s="172"/>
      <c r="D10" s="172"/>
      <c r="E10" s="172"/>
      <c r="F10" s="172"/>
      <c r="G10" s="172"/>
      <c r="H10" s="172"/>
      <c r="I10" s="172"/>
      <c r="K10" s="172" t="str">
        <f>CONCATENATE("PACOTE ",$C$6)</f>
        <v>PACOTE PLATINUM</v>
      </c>
      <c r="L10" s="172"/>
      <c r="M10" s="172"/>
      <c r="N10" s="172"/>
      <c r="O10" s="172"/>
      <c r="P10" s="172"/>
      <c r="Q10" s="141"/>
      <c r="R10" s="141"/>
    </row>
    <row r="11" spans="2:18" x14ac:dyDescent="0.25">
      <c r="B11" s="136"/>
      <c r="C11" s="136"/>
      <c r="D11" s="136"/>
      <c r="E11" s="136"/>
      <c r="F11" s="136"/>
      <c r="G11" s="136"/>
      <c r="H11" s="3" t="s">
        <v>4352</v>
      </c>
      <c r="I11" s="4">
        <v>46124</v>
      </c>
      <c r="K11" s="136"/>
      <c r="L11" s="136"/>
      <c r="M11" s="136"/>
      <c r="N11" s="136"/>
      <c r="O11" s="3" t="s">
        <v>4352</v>
      </c>
      <c r="P11" s="4">
        <v>46124</v>
      </c>
      <c r="Q11" s="136"/>
      <c r="R11" s="136"/>
    </row>
    <row r="12" spans="2:18" ht="15.75" thickBot="1" x14ac:dyDescent="0.3">
      <c r="B12" s="5" t="s">
        <v>4351</v>
      </c>
      <c r="K12" s="5" t="s">
        <v>4351</v>
      </c>
    </row>
    <row r="13" spans="2:18" x14ac:dyDescent="0.25">
      <c r="B13" s="6" t="s">
        <v>12</v>
      </c>
      <c r="C13" s="7" t="s">
        <v>13</v>
      </c>
      <c r="D13" s="8" t="s">
        <v>14</v>
      </c>
      <c r="E13" s="9" t="s">
        <v>15</v>
      </c>
      <c r="F13" s="9" t="s">
        <v>16</v>
      </c>
      <c r="G13" s="9" t="s">
        <v>17</v>
      </c>
      <c r="H13" s="9" t="s">
        <v>18</v>
      </c>
      <c r="I13" s="17" t="s">
        <v>19</v>
      </c>
      <c r="K13" s="6" t="s">
        <v>12</v>
      </c>
      <c r="L13" s="7" t="s">
        <v>13</v>
      </c>
      <c r="M13" s="8" t="s">
        <v>14</v>
      </c>
      <c r="N13" s="9" t="s">
        <v>15</v>
      </c>
      <c r="O13" s="9" t="s">
        <v>16</v>
      </c>
      <c r="P13" s="17" t="s">
        <v>17</v>
      </c>
    </row>
    <row r="14" spans="2:18" x14ac:dyDescent="0.25">
      <c r="B14" s="10" t="s">
        <v>23</v>
      </c>
      <c r="C14" s="11" t="str">
        <f>VLOOKUP(CONCATENATE($B$9,$C$6,$B14),'BASE 2026'!$AK:$AT,4,0)</f>
        <v>158,70</v>
      </c>
      <c r="D14" s="11" t="str">
        <f>VLOOKUP(CONCATENATE($B$9,$C$6,$B14),'BASE 2026'!$AK:$AT,5,0)</f>
        <v>177,40</v>
      </c>
      <c r="E14" s="11" t="str">
        <f>VLOOKUP(CONCATENATE($B$9,$C$6,$B14),'BASE 2026'!$AK:$AT,6,0)</f>
        <v>202,35</v>
      </c>
      <c r="F14" s="11" t="str">
        <f>VLOOKUP(CONCATENATE($B$9,$C$6,$B14),'BASE 2026'!$AK:$AT,7,0)</f>
        <v>213,40</v>
      </c>
      <c r="G14" s="11" t="str">
        <f>VLOOKUP(CONCATENATE($B$9,$C$6,$B14),'BASE 2026'!$AK:$AT,8,0)</f>
        <v>224,85</v>
      </c>
      <c r="H14" s="11" t="str">
        <f>VLOOKUP(CONCATENATE($B$9,$C$6,$B14),'BASE 2026'!$AK:$AT,9,0)</f>
        <v>270,30</v>
      </c>
      <c r="I14" s="18" t="str">
        <f>VLOOKUP(CONCATENATE($B$9,$C$6,$B14),'BASE 2026'!$AK:$AT,10,0)</f>
        <v>341,05</v>
      </c>
      <c r="K14" s="10" t="s">
        <v>26</v>
      </c>
      <c r="L14" s="11" t="str">
        <f>VLOOKUP(CONCATENATE($K$9,$K14),'BASE 2026'!$BZ:$CG,4,0)</f>
        <v>6,50</v>
      </c>
      <c r="M14" s="11" t="str">
        <f>VLOOKUP(CONCATENATE($K$9,$K14),'BASE 2026'!$BZ:$CG,5,0)</f>
        <v>6,75</v>
      </c>
      <c r="N14" s="11" t="str">
        <f>VLOOKUP(CONCATENATE($K$9,$K14),'BASE 2026'!$BZ:$CG,6,0)</f>
        <v>7,45</v>
      </c>
      <c r="O14" s="11" t="str">
        <f>VLOOKUP(CONCATENATE($K$9,$K14),'BASE 2026'!$BZ:$CG,7,0)</f>
        <v>8,95</v>
      </c>
      <c r="P14" s="18" t="str">
        <f>VLOOKUP(CONCATENATE($K$9,$K14),'BASE 2026'!$BZ:$CG,8,0)</f>
        <v>9,55</v>
      </c>
    </row>
    <row r="15" spans="2:18" x14ac:dyDescent="0.25">
      <c r="B15" s="12" t="s">
        <v>29</v>
      </c>
      <c r="C15" s="13" t="str">
        <f>VLOOKUP(CONCATENATE($B$9,$C$6,$B15),'BASE 2026'!$AK:$AT,4,0)</f>
        <v>163,80</v>
      </c>
      <c r="D15" s="13" t="str">
        <f>VLOOKUP(CONCATENATE($B$9,$C$6,$B15),'BASE 2026'!$AK:$AT,5,0)</f>
        <v>182,80</v>
      </c>
      <c r="E15" s="13" t="str">
        <f>VLOOKUP(CONCATENATE($B$9,$C$6,$B15),'BASE 2026'!$AK:$AT,6,0)</f>
        <v>215,60</v>
      </c>
      <c r="F15" s="13" t="str">
        <f>VLOOKUP(CONCATENATE($B$9,$C$6,$B15),'BASE 2026'!$AK:$AT,7,0)</f>
        <v>226,65</v>
      </c>
      <c r="G15" s="13" t="str">
        <f>VLOOKUP(CONCATENATE($B$9,$C$6,$B15),'BASE 2026'!$AK:$AT,8,0)</f>
        <v>260,65</v>
      </c>
      <c r="H15" s="13" t="str">
        <f>VLOOKUP(CONCATENATE($B$9,$C$6,$B15),'BASE 2026'!$AK:$AT,9,0)</f>
        <v>306,15</v>
      </c>
      <c r="I15" s="19" t="str">
        <f>VLOOKUP(CONCATENATE($B$9,$C$6,$B15),'BASE 2026'!$AK:$AT,10,0)</f>
        <v>392,45</v>
      </c>
      <c r="K15" s="82" t="s">
        <v>32</v>
      </c>
      <c r="L15" s="13" t="str">
        <f>VLOOKUP(CONCATENATE($K$9,$K15),'BASE 2026'!$BZ:$CG,4,0)</f>
        <v>11,60</v>
      </c>
      <c r="M15" s="13" t="str">
        <f>VLOOKUP(CONCATENATE($K$9,$K15),'BASE 2026'!$BZ:$CG,5,0)</f>
        <v>11,85</v>
      </c>
      <c r="N15" s="13" t="str">
        <f>VLOOKUP(CONCATENATE($K$9,$K15),'BASE 2026'!$BZ:$CG,6,0)</f>
        <v>13,00</v>
      </c>
      <c r="O15" s="13" t="str">
        <f>VLOOKUP(CONCATENATE($K$9,$K15),'BASE 2026'!$BZ:$CG,7,0)</f>
        <v>15,45</v>
      </c>
      <c r="P15" s="19" t="str">
        <f>VLOOKUP(CONCATENATE($K$9,$K15),'BASE 2026'!$BZ:$CG,8,0)</f>
        <v>17,65</v>
      </c>
    </row>
    <row r="16" spans="2:18" x14ac:dyDescent="0.25">
      <c r="B16" s="10" t="s">
        <v>35</v>
      </c>
      <c r="C16" s="11" t="str">
        <f>VLOOKUP(CONCATENATE($B$9,$C$6,$B16),'BASE 2026'!$AK:$AT,4,0)</f>
        <v>174,10</v>
      </c>
      <c r="D16" s="11" t="str">
        <f>VLOOKUP(CONCATENATE($B$9,$C$6,$B16),'BASE 2026'!$AK:$AT,5,0)</f>
        <v>193,90</v>
      </c>
      <c r="E16" s="11" t="str">
        <f>VLOOKUP(CONCATENATE($B$9,$C$6,$B16),'BASE 2026'!$AK:$AT,6,0)</f>
        <v>241,85</v>
      </c>
      <c r="F16" s="11" t="str">
        <f>VLOOKUP(CONCATENATE($B$9,$C$6,$B16),'BASE 2026'!$AK:$AT,7,0)</f>
        <v>252,85</v>
      </c>
      <c r="G16" s="11" t="str">
        <f>VLOOKUP(CONCATENATE($B$9,$C$6,$B16),'BASE 2026'!$AK:$AT,8,0)</f>
        <v>332,25</v>
      </c>
      <c r="H16" s="11" t="str">
        <f>VLOOKUP(CONCATENATE($B$9,$C$6,$B16),'BASE 2026'!$AK:$AT,9,0)</f>
        <v>377,70</v>
      </c>
      <c r="I16" s="18" t="str">
        <f>VLOOKUP(CONCATENATE($B$9,$C$6,$B16),'BASE 2026'!$AK:$AT,10,0)</f>
        <v>494,90</v>
      </c>
      <c r="K16" s="10" t="s">
        <v>36</v>
      </c>
      <c r="L16" s="11" t="str">
        <f>VLOOKUP(CONCATENATE($K$9,$K16),'BASE 2026'!$BZ:$CG,4,0)</f>
        <v>17,10</v>
      </c>
      <c r="M16" s="11" t="str">
        <f>VLOOKUP(CONCATENATE($K$9,$K16),'BASE 2026'!$BZ:$CG,5,0)</f>
        <v>17,95</v>
      </c>
      <c r="N16" s="11" t="str">
        <f>VLOOKUP(CONCATENATE($K$9,$K16),'BASE 2026'!$BZ:$CG,6,0)</f>
        <v>20,15</v>
      </c>
      <c r="O16" s="11" t="str">
        <f>VLOOKUP(CONCATENATE($K$9,$K16),'BASE 2026'!$BZ:$CG,7,0)</f>
        <v>23,45</v>
      </c>
      <c r="P16" s="18" t="str">
        <f>VLOOKUP(CONCATENATE($K$9,$K16),'BASE 2026'!$BZ:$CG,8,0)</f>
        <v>32,60</v>
      </c>
    </row>
    <row r="17" spans="2:16" x14ac:dyDescent="0.25">
      <c r="B17" s="14" t="s">
        <v>39</v>
      </c>
      <c r="C17" s="13" t="str">
        <f>VLOOKUP(CONCATENATE($B$9,$C$6,$B17),'BASE 2026'!$AK:$AT,4,0)</f>
        <v>186,70</v>
      </c>
      <c r="D17" s="13" t="str">
        <f>VLOOKUP(CONCATENATE($B$9,$C$6,$B17),'BASE 2026'!$AK:$AT,5,0)</f>
        <v>206,30</v>
      </c>
      <c r="E17" s="13" t="str">
        <f>VLOOKUP(CONCATENATE($B$9,$C$6,$B17),'BASE 2026'!$AK:$AT,6,0)</f>
        <v>270,60</v>
      </c>
      <c r="F17" s="13" t="str">
        <f>VLOOKUP(CONCATENATE($B$9,$C$6,$B17),'BASE 2026'!$AK:$AT,7,0)</f>
        <v>281,70</v>
      </c>
      <c r="G17" s="13" t="str">
        <f>VLOOKUP(CONCATENATE($B$9,$C$6,$B17),'BASE 2026'!$AK:$AT,8,0)</f>
        <v>407,15</v>
      </c>
      <c r="H17" s="13" t="str">
        <f>VLOOKUP(CONCATENATE($B$9,$C$6,$B17),'BASE 2026'!$AK:$AT,9,0)</f>
        <v>452,75</v>
      </c>
      <c r="I17" s="19" t="str">
        <f>VLOOKUP(CONCATENATE($B$9,$C$6,$B17),'BASE 2026'!$AK:$AT,10,0)</f>
        <v>601,15</v>
      </c>
      <c r="K17" s="82" t="s">
        <v>40</v>
      </c>
      <c r="L17" s="13" t="str">
        <f>VLOOKUP(CONCATENATE($K$9,$K17),'BASE 2026'!$BZ:$CG,4,0)</f>
        <v>34,50</v>
      </c>
      <c r="M17" s="13" t="str">
        <f>VLOOKUP(CONCATENATE($K$9,$K17),'BASE 2026'!$BZ:$CG,5,0)</f>
        <v>35,75</v>
      </c>
      <c r="N17" s="13" t="str">
        <f>VLOOKUP(CONCATENATE($K$9,$K17),'BASE 2026'!$BZ:$CG,6,0)</f>
        <v>44,75</v>
      </c>
      <c r="O17" s="13" t="str">
        <f>VLOOKUP(CONCATENATE($K$9,$K17),'BASE 2026'!$BZ:$CG,7,0)</f>
        <v>48,45</v>
      </c>
      <c r="P17" s="19" t="str">
        <f>VLOOKUP(CONCATENATE($K$9,$K17),'BASE 2026'!$BZ:$CG,8,0)</f>
        <v>68,90</v>
      </c>
    </row>
    <row r="18" spans="2:16" ht="15.75" thickBot="1" x14ac:dyDescent="0.3">
      <c r="B18" s="21" t="s">
        <v>38</v>
      </c>
      <c r="C18" s="22" t="str">
        <f>VLOOKUP(CONCATENATE($B$9,$C$6,$B18),'BASE 2026'!$AK:$AT,4,0)</f>
        <v>196,95</v>
      </c>
      <c r="D18" s="22" t="str">
        <f>VLOOKUP(CONCATENATE($B$9,$C$6,$B18),'BASE 2026'!$AK:$AT,5,0)</f>
        <v>217,25</v>
      </c>
      <c r="E18" s="22" t="str">
        <f>VLOOKUP(CONCATENATE($B$9,$C$6,$B18),'BASE 2026'!$AK:$AT,6,0)</f>
        <v>296,95</v>
      </c>
      <c r="F18" s="22" t="str">
        <f>VLOOKUP(CONCATENATE($B$9,$C$6,$B18),'BASE 2026'!$AK:$AT,7,0)</f>
        <v>307,95</v>
      </c>
      <c r="G18" s="22" t="str">
        <f>VLOOKUP(CONCATENATE($B$9,$C$6,$B18),'BASE 2026'!$AK:$AT,8,0)</f>
        <v>478,80</v>
      </c>
      <c r="H18" s="22" t="str">
        <f>VLOOKUP(CONCATENATE($B$9,$C$6,$B18),'BASE 2026'!$AK:$AT,9,0)</f>
        <v>524,20</v>
      </c>
      <c r="I18" s="23" t="str">
        <f>VLOOKUP(CONCATENATE($B$9,$C$6,$B18),'BASE 2026'!$AK:$AT,10,0)</f>
        <v>703,70</v>
      </c>
      <c r="K18" s="10" t="s">
        <v>29</v>
      </c>
      <c r="L18" s="11" t="str">
        <f>VLOOKUP(CONCATENATE($K$9,$K18),'BASE 2026'!$BZ:$CG,4,0)</f>
        <v>65,15</v>
      </c>
      <c r="M18" s="11" t="str">
        <f>VLOOKUP(CONCATENATE($K$9,$K18),'BASE 2026'!$BZ:$CG,5,0)</f>
        <v>67,10</v>
      </c>
      <c r="N18" s="11" t="str">
        <f>VLOOKUP(CONCATENATE($K$9,$K18),'BASE 2026'!$BZ:$CG,6,0)</f>
        <v>78,30</v>
      </c>
      <c r="O18" s="11" t="str">
        <f>VLOOKUP(CONCATENATE($K$9,$K18),'BASE 2026'!$BZ:$CG,7,0)</f>
        <v>87,55</v>
      </c>
      <c r="P18" s="18" t="str">
        <f>VLOOKUP(CONCATENATE($K$9,$K18),'BASE 2026'!$BZ:$CG,8,0)</f>
        <v>109,90</v>
      </c>
    </row>
    <row r="19" spans="2:16" x14ac:dyDescent="0.25">
      <c r="K19" s="82" t="s">
        <v>35</v>
      </c>
      <c r="L19" s="13" t="str">
        <f>VLOOKUP(CONCATENATE($K$9,$K19),'BASE 2026'!$BZ:$CG,4,0)</f>
        <v>108,10</v>
      </c>
      <c r="M19" s="13" t="str">
        <f>VLOOKUP(CONCATENATE($K$9,$K19),'BASE 2026'!$BZ:$CG,5,0)</f>
        <v>111,85</v>
      </c>
      <c r="N19" s="13" t="str">
        <f>VLOOKUP(CONCATENATE($K$9,$K19),'BASE 2026'!$BZ:$CG,6,0)</f>
        <v>134,20</v>
      </c>
      <c r="O19" s="13" t="str">
        <f>VLOOKUP(CONCATENATE($K$9,$K19),'BASE 2026'!$BZ:$CG,7,0)</f>
        <v>149,10</v>
      </c>
      <c r="P19" s="19" t="str">
        <f>VLOOKUP(CONCATENATE($K$9,$K19),'BASE 2026'!$BZ:$CG,8,0)</f>
        <v>193,70</v>
      </c>
    </row>
    <row r="20" spans="2:16" x14ac:dyDescent="0.25">
      <c r="K20" s="10" t="s">
        <v>39</v>
      </c>
      <c r="L20" s="11" t="str">
        <f>VLOOKUP(CONCATENATE($K$9,$K20),'BASE 2026'!$BZ:$CG,4,0)</f>
        <v>150,90</v>
      </c>
      <c r="M20" s="11" t="str">
        <f>VLOOKUP(CONCATENATE($K$9,$K20),'BASE 2026'!$BZ:$CG,5,0)</f>
        <v>156,45</v>
      </c>
      <c r="N20" s="11" t="str">
        <f>VLOOKUP(CONCATENATE($K$9,$K20),'BASE 2026'!$BZ:$CG,6,0)</f>
        <v>190,00</v>
      </c>
      <c r="O20" s="11" t="str">
        <f>VLOOKUP(CONCATENATE($K$9,$K20),'BASE 2026'!$BZ:$CG,7,0)</f>
        <v>210,55</v>
      </c>
      <c r="P20" s="18" t="str">
        <f>VLOOKUP(CONCATENATE($K$9,$K20),'BASE 2026'!$BZ:$CG,8,0)</f>
        <v>277,70</v>
      </c>
    </row>
    <row r="21" spans="2:16" x14ac:dyDescent="0.25">
      <c r="K21" s="82" t="s">
        <v>38</v>
      </c>
      <c r="L21" s="13" t="str">
        <f>VLOOKUP(CONCATENATE($K$9,$K21),'BASE 2026'!$BZ:$CG,4,0)</f>
        <v>193,70</v>
      </c>
      <c r="M21" s="13" t="str">
        <f>VLOOKUP(CONCATENATE($K$9,$K21),'BASE 2026'!$BZ:$CG,5,0)</f>
        <v>201,20</v>
      </c>
      <c r="N21" s="13" t="str">
        <f>VLOOKUP(CONCATENATE($K$9,$K21),'BASE 2026'!$BZ:$CG,6,0)</f>
        <v>245,90</v>
      </c>
      <c r="O21" s="13" t="str">
        <f>VLOOKUP(CONCATENATE($K$9,$K21),'BASE 2026'!$BZ:$CG,7,0)</f>
        <v>272,00</v>
      </c>
      <c r="P21" s="19" t="str">
        <f>VLOOKUP(CONCATENATE($K$9,$K21),'BASE 2026'!$BZ:$CG,8,0)</f>
        <v>361,50</v>
      </c>
    </row>
    <row r="24" spans="2:16" x14ac:dyDescent="0.25">
      <c r="K24" s="32" t="s">
        <v>4353</v>
      </c>
      <c r="L24" s="115" t="s">
        <v>4354</v>
      </c>
    </row>
    <row r="25" spans="2:16" x14ac:dyDescent="0.25">
      <c r="K25">
        <v>45039</v>
      </c>
      <c r="L25" t="s">
        <v>4355</v>
      </c>
    </row>
    <row r="26" spans="2:16" x14ac:dyDescent="0.25">
      <c r="K26">
        <v>45071</v>
      </c>
      <c r="L26" t="s">
        <v>4356</v>
      </c>
    </row>
  </sheetData>
  <sheetProtection algorithmName="SHA-512" hashValue="Fe2zTWncoXEOwIG9XTJ1Wb2+e5xAzf7iOEqbtr4IFCwc1L/TlnvM3iV/yIFa/Rb0R/wossMszwEPWzTlxX5u7A==" saltValue="Oh+1qyuEhH6a5Y8uPqsZlQ==" spinCount="100000" sheet="1" objects="1" scenarios="1"/>
  <mergeCells count="4">
    <mergeCell ref="C6:E6"/>
    <mergeCell ref="B10:I10"/>
    <mergeCell ref="L6:N6"/>
    <mergeCell ref="K10:P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2026'!$A$3:$A$3</xm:f>
          </x14:formula1>
          <xm:sqref>L6:N6 C6:E6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5:G26"/>
  <sheetViews>
    <sheetView showGridLines="0" workbookViewId="0">
      <selection activeCell="C5" sqref="C5:D5"/>
    </sheetView>
  </sheetViews>
  <sheetFormatPr defaultRowHeight="15" x14ac:dyDescent="0.25"/>
  <cols>
    <col min="2" max="2" width="18.7109375" customWidth="1"/>
    <col min="3" max="3" width="12.140625" customWidth="1"/>
    <col min="4" max="4" width="10" customWidth="1"/>
    <col min="5" max="5" width="12.42578125" customWidth="1"/>
    <col min="6" max="7" width="10.7109375" customWidth="1"/>
    <col min="8" max="8" width="4.42578125" customWidth="1"/>
    <col min="9" max="9" width="22.85546875" customWidth="1"/>
    <col min="10" max="14" width="11.85546875" customWidth="1"/>
    <col min="15" max="15" width="4.85546875" customWidth="1"/>
    <col min="16" max="16" width="18.7109375" customWidth="1"/>
    <col min="17" max="21" width="11.7109375" customWidth="1"/>
  </cols>
  <sheetData>
    <row r="5" spans="2:7" ht="16.5" customHeight="1" x14ac:dyDescent="0.25">
      <c r="B5" s="32" t="s">
        <v>4348</v>
      </c>
      <c r="C5" s="179" t="s">
        <v>33</v>
      </c>
      <c r="D5" s="180"/>
    </row>
    <row r="7" spans="2:7" x14ac:dyDescent="0.25">
      <c r="B7" s="1"/>
      <c r="C7" s="1"/>
      <c r="D7" s="1"/>
      <c r="E7" s="1"/>
      <c r="F7" s="1"/>
      <c r="G7" s="1"/>
    </row>
    <row r="8" spans="2:7" x14ac:dyDescent="0.25">
      <c r="B8" s="2" t="s">
        <v>1219</v>
      </c>
      <c r="C8" s="2"/>
      <c r="D8" s="2"/>
      <c r="E8" s="2"/>
      <c r="F8" s="3" t="s">
        <v>4352</v>
      </c>
      <c r="G8" s="133">
        <v>46124</v>
      </c>
    </row>
    <row r="9" spans="2:7" x14ac:dyDescent="0.25">
      <c r="B9" s="172" t="str">
        <f>CONCATENATE("PACOTE ",$C$5)</f>
        <v>PACOTE PLATINUM</v>
      </c>
      <c r="C9" s="172"/>
      <c r="D9" s="172"/>
      <c r="E9" s="172"/>
      <c r="F9" s="172"/>
      <c r="G9" s="172"/>
    </row>
    <row r="10" spans="2:7" x14ac:dyDescent="0.25">
      <c r="B10" s="171"/>
      <c r="C10" s="171"/>
      <c r="D10" s="171"/>
      <c r="E10" s="171"/>
      <c r="F10" s="171"/>
      <c r="G10" s="171"/>
    </row>
    <row r="11" spans="2:7" ht="15.75" thickBot="1" x14ac:dyDescent="0.3">
      <c r="B11" s="5" t="s">
        <v>4351</v>
      </c>
    </row>
    <row r="12" spans="2:7" x14ac:dyDescent="0.25">
      <c r="B12" s="6" t="s">
        <v>4357</v>
      </c>
      <c r="C12" s="7" t="s">
        <v>13</v>
      </c>
      <c r="D12" s="8" t="s">
        <v>14</v>
      </c>
      <c r="E12" s="9" t="s">
        <v>15</v>
      </c>
      <c r="F12" s="9" t="s">
        <v>16</v>
      </c>
      <c r="G12" s="17" t="s">
        <v>17</v>
      </c>
    </row>
    <row r="13" spans="2:7" x14ac:dyDescent="0.25">
      <c r="B13" s="41" t="s">
        <v>1220</v>
      </c>
      <c r="C13" s="56" t="str">
        <f>'BASE 2026'!CK3</f>
        <v>13,23</v>
      </c>
      <c r="D13" s="56" t="str">
        <f>'BASE 2026'!CL3</f>
        <v>14,14</v>
      </c>
      <c r="E13" s="56" t="str">
        <f>'BASE 2026'!CM3</f>
        <v>14,84</v>
      </c>
      <c r="F13" s="56" t="str">
        <f>'BASE 2026'!CN3</f>
        <v>21,49</v>
      </c>
      <c r="G13" s="56" t="str">
        <f>'BASE 2026'!CO3</f>
        <v>26,53</v>
      </c>
    </row>
    <row r="14" spans="2:7" ht="15.75" thickBot="1" x14ac:dyDescent="0.3">
      <c r="B14" s="42" t="s">
        <v>1263</v>
      </c>
      <c r="C14" s="83" t="str">
        <f>'BASE 2026'!CK4</f>
        <v>1,89</v>
      </c>
      <c r="D14" s="83" t="str">
        <f>'BASE 2026'!CL4</f>
        <v>2,02</v>
      </c>
      <c r="E14" s="83" t="str">
        <f>'BASE 2026'!CM4</f>
        <v>2,12</v>
      </c>
      <c r="F14" s="83" t="str">
        <f>'BASE 2026'!CN4</f>
        <v>3,07</v>
      </c>
      <c r="G14" s="83" t="str">
        <f>'BASE 2026'!CO4</f>
        <v>3,79</v>
      </c>
    </row>
    <row r="17" spans="2:3" x14ac:dyDescent="0.25">
      <c r="B17" s="170" t="s">
        <v>2169</v>
      </c>
      <c r="C17" s="170"/>
    </row>
    <row r="18" spans="2:3" x14ac:dyDescent="0.25">
      <c r="B18" s="53" t="s">
        <v>2211</v>
      </c>
      <c r="C18" s="54">
        <v>5.7</v>
      </c>
    </row>
    <row r="20" spans="2:3" x14ac:dyDescent="0.25">
      <c r="B20" s="32" t="s">
        <v>4358</v>
      </c>
      <c r="C20" s="84" t="s">
        <v>4354</v>
      </c>
    </row>
    <row r="21" spans="2:3" x14ac:dyDescent="0.25">
      <c r="B21" s="80">
        <v>61018</v>
      </c>
      <c r="C21" t="s">
        <v>4359</v>
      </c>
    </row>
    <row r="22" spans="2:3" x14ac:dyDescent="0.25">
      <c r="B22">
        <v>61310</v>
      </c>
      <c r="C22" t="s">
        <v>4360</v>
      </c>
    </row>
    <row r="23" spans="2:3" x14ac:dyDescent="0.25">
      <c r="B23">
        <v>61417</v>
      </c>
      <c r="C23" t="s">
        <v>4361</v>
      </c>
    </row>
    <row r="24" spans="2:3" x14ac:dyDescent="0.25">
      <c r="B24">
        <v>61913</v>
      </c>
      <c r="C24" t="s">
        <v>4362</v>
      </c>
    </row>
    <row r="25" spans="2:3" x14ac:dyDescent="0.25">
      <c r="B25">
        <v>63010</v>
      </c>
      <c r="C25" t="s">
        <v>4363</v>
      </c>
    </row>
    <row r="26" spans="2:3" x14ac:dyDescent="0.25">
      <c r="B26">
        <v>63037</v>
      </c>
      <c r="C26" t="s">
        <v>4364</v>
      </c>
    </row>
  </sheetData>
  <sheetProtection algorithmName="SHA-512" hashValue="I5wX7aCDpFpLY1GXFAP/39gqtb/rjXQX8NTU29PaGXVcgtw//afgaOXAFHTtjR9/7683Vdnnk5jsvjlFNO9RVg==" saltValue="334hc4ZfeE/Nt3Vlg2KCIw==" spinCount="100000" sheet="1" objects="1" scenarios="1"/>
  <mergeCells count="4">
    <mergeCell ref="B9:G9"/>
    <mergeCell ref="B10:G10"/>
    <mergeCell ref="B17:C17"/>
    <mergeCell ref="C5:D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2026'!$A$3:$A$3</xm:f>
          </x14:formula1>
          <xm:sqref>C5:D5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5:I19"/>
  <sheetViews>
    <sheetView showGridLines="0" zoomScaleNormal="100" workbookViewId="0">
      <selection activeCell="C5" sqref="C5:E5"/>
    </sheetView>
  </sheetViews>
  <sheetFormatPr defaultRowHeight="15" x14ac:dyDescent="0.25"/>
  <cols>
    <col min="2" max="2" width="19.42578125" customWidth="1"/>
    <col min="3" max="3" width="13" customWidth="1"/>
    <col min="4" max="9" width="8.5703125" customWidth="1"/>
    <col min="10" max="10" width="4.140625" customWidth="1"/>
    <col min="11" max="11" width="19.42578125" customWidth="1"/>
    <col min="12" max="18" width="8.5703125" customWidth="1"/>
    <col min="19" max="19" width="3.7109375" customWidth="1"/>
    <col min="20" max="20" width="8.42578125" bestFit="1" customWidth="1"/>
    <col min="21" max="21" width="19.42578125" customWidth="1"/>
    <col min="22" max="28" width="8.5703125" customWidth="1"/>
    <col min="29" max="29" width="8.42578125" bestFit="1" customWidth="1"/>
  </cols>
  <sheetData>
    <row r="5" spans="2:9" ht="16.5" customHeight="1" x14ac:dyDescent="0.25">
      <c r="B5" s="32" t="s">
        <v>4348</v>
      </c>
      <c r="C5" s="181" t="s">
        <v>33</v>
      </c>
      <c r="D5" s="182"/>
      <c r="E5" s="183"/>
    </row>
    <row r="7" spans="2:9" ht="16.5" customHeight="1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2" t="s">
        <v>4365</v>
      </c>
      <c r="C8" s="2"/>
      <c r="D8" s="2"/>
      <c r="E8" s="2"/>
      <c r="F8" s="2"/>
      <c r="G8" s="2"/>
      <c r="H8" s="3"/>
      <c r="I8" s="4"/>
    </row>
    <row r="9" spans="2:9" x14ac:dyDescent="0.25">
      <c r="B9" s="172" t="str">
        <f>CONCATENATE("PACOTE ",$C$5)</f>
        <v>PACOTE PLATINUM</v>
      </c>
      <c r="C9" s="172"/>
      <c r="D9" s="172"/>
      <c r="E9" s="172"/>
      <c r="F9" s="172"/>
      <c r="G9" s="172"/>
    </row>
    <row r="10" spans="2:9" s="90" customFormat="1" x14ac:dyDescent="0.25">
      <c r="B10" s="171" t="s">
        <v>4350</v>
      </c>
      <c r="C10" s="171"/>
      <c r="D10" s="171"/>
      <c r="E10" s="171"/>
      <c r="F10" s="171"/>
      <c r="G10" s="171"/>
    </row>
    <row r="11" spans="2:9" x14ac:dyDescent="0.25">
      <c r="C11" s="136"/>
      <c r="D11" s="136"/>
      <c r="E11" s="136"/>
      <c r="F11" s="136"/>
      <c r="G11" s="136"/>
      <c r="H11" s="136"/>
      <c r="I11" s="136"/>
    </row>
    <row r="12" spans="2:9" ht="15.75" thickBot="1" x14ac:dyDescent="0.3">
      <c r="B12" s="5" t="s">
        <v>4351</v>
      </c>
      <c r="F12" s="135" t="s">
        <v>4349</v>
      </c>
      <c r="G12" s="135"/>
    </row>
    <row r="13" spans="2:9" x14ac:dyDescent="0.25">
      <c r="B13" s="6" t="s">
        <v>1188</v>
      </c>
      <c r="C13" s="7" t="s">
        <v>13</v>
      </c>
      <c r="D13" s="8" t="s">
        <v>14</v>
      </c>
      <c r="E13" s="9" t="s">
        <v>15</v>
      </c>
      <c r="F13" s="9" t="s">
        <v>16</v>
      </c>
      <c r="G13" s="17" t="s">
        <v>17</v>
      </c>
    </row>
    <row r="14" spans="2:9" x14ac:dyDescent="0.25">
      <c r="B14" s="10" t="s">
        <v>1226</v>
      </c>
      <c r="C14" s="33" t="str">
        <f>'BASE 2026'!CR3</f>
        <v>48,80</v>
      </c>
      <c r="D14" s="33" t="str">
        <f>'BASE 2026'!CS3</f>
        <v>55,05</v>
      </c>
      <c r="E14" s="33" t="str">
        <f>'BASE 2026'!CT3</f>
        <v>82,55</v>
      </c>
      <c r="F14" s="33" t="str">
        <f>'BASE 2026'!CU3</f>
        <v>96,30</v>
      </c>
      <c r="G14" s="34" t="str">
        <f>'BASE 2026'!CV3</f>
        <v>145,10</v>
      </c>
    </row>
    <row r="15" spans="2:9" ht="15.75" thickBot="1" x14ac:dyDescent="0.3">
      <c r="B15" s="24" t="s">
        <v>1269</v>
      </c>
      <c r="C15" s="35" t="str">
        <f>'BASE 2026'!CR4</f>
        <v>7,50</v>
      </c>
      <c r="D15" s="35" t="str">
        <f>'BASE 2026'!CS4</f>
        <v>8,70</v>
      </c>
      <c r="E15" s="35" t="str">
        <f>'BASE 2026'!CT4</f>
        <v>13,75</v>
      </c>
      <c r="F15" s="35" t="str">
        <f>'BASE 2026'!CU4</f>
        <v>13,75</v>
      </c>
      <c r="G15" s="36" t="str">
        <f>'BASE 2026'!CV4</f>
        <v>27,45</v>
      </c>
    </row>
    <row r="17" spans="2:3" x14ac:dyDescent="0.25">
      <c r="B17" s="32" t="s">
        <v>4358</v>
      </c>
      <c r="C17" s="84" t="s">
        <v>4354</v>
      </c>
    </row>
    <row r="18" spans="2:3" x14ac:dyDescent="0.25">
      <c r="B18">
        <v>29050</v>
      </c>
      <c r="C18" t="s">
        <v>4366</v>
      </c>
    </row>
    <row r="19" spans="2:3" x14ac:dyDescent="0.25">
      <c r="B19">
        <v>29041</v>
      </c>
      <c r="C19" t="s">
        <v>4367</v>
      </c>
    </row>
  </sheetData>
  <sheetProtection algorithmName="SHA-512" hashValue="boGqsuV+kepvQs38KLVwNeBCInI15vsWmj10gDrs6fn57Z3tQdIQn3SeBy2YWAunJYPFM4GWlWt9G4C2iomz8Q==" saltValue="2HDt3CP8/Zc2bueaDAg2JQ==" spinCount="100000" sheet="1" objects="1" scenarios="1"/>
  <mergeCells count="3">
    <mergeCell ref="C5:E5"/>
    <mergeCell ref="B9:G9"/>
    <mergeCell ref="B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2026'!$A$3:$A$3</xm:f>
          </x14:formula1>
          <xm:sqref>C5:E5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Base 2023</vt:lpstr>
      <vt:lpstr>Fatores</vt:lpstr>
      <vt:lpstr>BASE 2025</vt:lpstr>
      <vt:lpstr>BASE 2026</vt:lpstr>
      <vt:lpstr>BASE 2024</vt:lpstr>
      <vt:lpstr>Exportação - Exporta Fácil</vt:lpstr>
      <vt:lpstr>Exportação - Documento</vt:lpstr>
      <vt:lpstr>Exportação - Telegrama</vt:lpstr>
      <vt:lpstr>Exportação - Mala M</vt:lpstr>
      <vt:lpstr>Importação - Packet</vt:lpstr>
      <vt:lpstr>Outros Serviços</vt:lpstr>
    </vt:vector>
  </TitlesOfParts>
  <Manager/>
  <Company>Correios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Henrique Martiniano Calais</dc:creator>
  <cp:keywords/>
  <dc:description/>
  <cp:lastModifiedBy>Rosemere Beliene Costa</cp:lastModifiedBy>
  <cp:revision/>
  <dcterms:created xsi:type="dcterms:W3CDTF">2023-01-20T17:10:53Z</dcterms:created>
  <dcterms:modified xsi:type="dcterms:W3CDTF">2026-06-18T16:37:47Z</dcterms:modified>
  <cp:category/>
  <cp:contentStatus/>
</cp:coreProperties>
</file>