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a\Departamentos\COGLC\COLIC\SECC\SEI 2026\DISPENSA\SOLUÇÃO DE VÍDEO CONFERÊNCIA\"/>
    </mc:Choice>
  </mc:AlternateContent>
  <xr:revisionPtr revIDLastSave="0" documentId="13_ncr:1_{D7EDBF1E-2CD7-4BCD-9891-86180AB41416}" xr6:coauthVersionLast="47" xr6:coauthVersionMax="47" xr10:uidLastSave="{00000000-0000-0000-0000-000000000000}"/>
  <bookViews>
    <workbookView xWindow="-120" yWindow="-120" windowWidth="29040" windowHeight="15720" xr2:uid="{8D7E4206-154B-4A52-B401-B75392DF12DC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6" i="1" l="1"/>
  <c r="J15" i="1"/>
  <c r="J13" i="1"/>
  <c r="J14" i="1"/>
  <c r="J12" i="1"/>
  <c r="S28" i="1"/>
  <c r="P28" i="1"/>
  <c r="O28" i="1"/>
  <c r="N28" i="1"/>
  <c r="M28" i="1"/>
  <c r="T28" i="1" l="1"/>
  <c r="Q28" i="1"/>
  <c r="P22" i="1"/>
  <c r="O22" i="1"/>
  <c r="N22" i="1"/>
  <c r="M22" i="1"/>
  <c r="Q22" i="1" l="1"/>
</calcChain>
</file>

<file path=xl/sharedStrings.xml><?xml version="1.0" encoding="utf-8"?>
<sst xmlns="http://schemas.openxmlformats.org/spreadsheetml/2006/main" count="92" uniqueCount="68">
  <si>
    <t>EMPRESA</t>
  </si>
  <si>
    <t>TELEFONE</t>
  </si>
  <si>
    <t>ITEM</t>
  </si>
  <si>
    <t>UF</t>
  </si>
  <si>
    <t>FONTE DE DADOS</t>
  </si>
  <si>
    <t>DESCRIÇÃO DO OBJETO</t>
  </si>
  <si>
    <t>FONTE</t>
  </si>
  <si>
    <t>UNIDADE</t>
  </si>
  <si>
    <t>R.1</t>
  </si>
  <si>
    <t>R.2</t>
  </si>
  <si>
    <t>R.3</t>
  </si>
  <si>
    <t>R.4</t>
  </si>
  <si>
    <t>R.5</t>
  </si>
  <si>
    <t>R.6</t>
  </si>
  <si>
    <t>VALOR UNITÁRIO (FONTE DE PESQUISA)</t>
  </si>
  <si>
    <t>E-MAIL</t>
  </si>
  <si>
    <t>Un</t>
  </si>
  <si>
    <t>Ente Público</t>
  </si>
  <si>
    <t>QTD</t>
  </si>
  <si>
    <t>Valor Unitário</t>
  </si>
  <si>
    <t>Valor Unitário (Média)</t>
  </si>
  <si>
    <t>Valor Unitário (Mediana)</t>
  </si>
  <si>
    <t>Desvio Padrão</t>
  </si>
  <si>
    <t>Método Adotado</t>
  </si>
  <si>
    <t>Valor Total</t>
  </si>
  <si>
    <t>ÓRGÃO</t>
  </si>
  <si>
    <t>Fornecedor</t>
  </si>
  <si>
    <r>
      <rPr>
        <b/>
        <sz val="12"/>
        <color theme="1"/>
        <rFont val="Calibri"/>
        <family val="2"/>
        <scheme val="minor"/>
      </rPr>
      <t>MINISTÉRIO DOS TRANSPORTES</t>
    </r>
    <r>
      <rPr>
        <sz val="12"/>
        <color theme="1"/>
        <rFont val="Calibri"/>
        <family val="2"/>
        <scheme val="minor"/>
      </rPr>
      <t xml:space="preserve">
SECRETARIA EXECUTIVA
SUBSECRETARIA DE PLANEJAMENTO, ORÇAMENTO E ADMINISTRAÇÃO
COORDENAÇÃO DE LICITAÇÕES E CONTRATOS
DIVISÃO DE LICITAÇÕES E CONTRATOS
SERVIÇO DE PESQUISA DE PREÇOS E COMPRAS DIRETAS</t>
    </r>
  </si>
  <si>
    <r>
      <rPr>
        <b/>
        <sz val="12"/>
        <color theme="1"/>
        <rFont val="Calibri"/>
        <family val="2"/>
        <scheme val="minor"/>
      </rPr>
      <t>Legislação Utilizada</t>
    </r>
    <r>
      <rPr>
        <sz val="12"/>
        <color theme="1"/>
        <rFont val="Calibri"/>
        <family val="2"/>
        <scheme val="minor"/>
      </rPr>
      <t>: Instrução Normativa 65/2021 SEGES/ME</t>
    </r>
  </si>
  <si>
    <t>Coef.de Variação</t>
  </si>
  <si>
    <t>Qtd. de Preços</t>
  </si>
  <si>
    <t>VIGÊNCIA</t>
  </si>
  <si>
    <t>DATA*</t>
  </si>
  <si>
    <t>* Da proposta comercial, termo de homologação ou assinatura contratual</t>
  </si>
  <si>
    <t>Mídia</t>
  </si>
  <si>
    <r>
      <rPr>
        <b/>
        <sz val="12"/>
        <color theme="1"/>
        <rFont val="Calibri"/>
        <family val="2"/>
        <scheme val="minor"/>
      </rPr>
      <t>Processo</t>
    </r>
    <r>
      <rPr>
        <sz val="12"/>
        <color theme="1"/>
        <rFont val="Calibri"/>
        <family val="2"/>
        <scheme val="minor"/>
      </rPr>
      <t>: n° 50000.020897/2026-11</t>
    </r>
  </si>
  <si>
    <r>
      <rPr>
        <b/>
        <sz val="12"/>
        <color theme="1"/>
        <rFont val="Calibri"/>
        <family val="2"/>
        <scheme val="minor"/>
      </rPr>
      <t>Objeto:</t>
    </r>
    <r>
      <rPr>
        <sz val="12"/>
        <color theme="1"/>
        <rFont val="Calibri"/>
        <family val="2"/>
        <scheme val="minor"/>
      </rPr>
      <t xml:space="preserve"> Aquisição de Solução de Videoconferência em formato de Barra (câmera, microfone e caixa de som em um único equipamento) com Tela TOUCH Controladora.</t>
    </r>
  </si>
  <si>
    <t>COMISSAO DE VALORES MOBILIARIOS/RJ - PREGÃO 90018/2025 UASG: 173030</t>
  </si>
  <si>
    <t>SHOW TECNOLOGIA DA INFORMAÇÃO E COMÉRCIO DE EQUIPAMENTOS DE INFORMÁTICA EIRELI - CNPJ: 09.388.567/0001-51</t>
  </si>
  <si>
    <t>ivo.dias@showtecnologia.com.br</t>
  </si>
  <si>
    <t>(61) 3202-3157.</t>
  </si>
  <si>
    <t>RJ</t>
  </si>
  <si>
    <t>INFOTECH COMÉRCIO ELETRÔNICO LTDA - CNPJ: 20.834.014/0001-18</t>
  </si>
  <si>
    <t>contato@infotech.com.br</t>
  </si>
  <si>
    <t>(19) 3090-3093</t>
  </si>
  <si>
    <t>SP</t>
  </si>
  <si>
    <t>comercial@rec9informatica.com.br</t>
  </si>
  <si>
    <t>(11) 95268-6414</t>
  </si>
  <si>
    <t>TEC9INFORMÁTICA - cnpj:  54.030.657/0001-20</t>
  </si>
  <si>
    <t>alan.ext@digitalnetbr.com.br</t>
  </si>
  <si>
    <t>(61) 99254-1990</t>
  </si>
  <si>
    <t>DF</t>
  </si>
  <si>
    <t>HOPE TECH TELECOM COM. SERVICOS LTDA -CNPJ: 10.773.332/0001-62</t>
  </si>
  <si>
    <t>compras.mt@transportes.gov.br</t>
  </si>
  <si>
    <t>(61) 2029-7746</t>
  </si>
  <si>
    <t>DIGITALNET BRASIL SISTEMAS DE COLABORAÇÃO LTDA - CNPJ: 05.933.907/0001-27</t>
  </si>
  <si>
    <t>LOJA DOS MÁRIOS IMPORTAÇÃO E COMÉRCIO DE CÂMERAS LTDA - CNPJ: 40.435.095/0001-90</t>
  </si>
  <si>
    <t>lojadosmarios@gmail.com</t>
  </si>
  <si>
    <t>(41) 98527-0894</t>
  </si>
  <si>
    <t>PR</t>
  </si>
  <si>
    <t>Menor valor</t>
  </si>
  <si>
    <t>Solução de Videoconferência em formato de Barra (câmera, microfone e caixa de som em um único equipamento) com Tela TOUCH Controladora.</t>
  </si>
  <si>
    <t>1ª PLANILHA ESTIMATIVA DE PREÇOS - AMOSTRAS OBTIDAS E SANEAMENTO AMOSTRAL</t>
  </si>
  <si>
    <t>2ª PLANILHA ESTIMATIVA DE PREÇOS - METODOLOGIA E RESULTADO FINAL</t>
  </si>
  <si>
    <t>Valor excluído por ser considerados inexequível, quando comparados aos outros valores da mesma série.</t>
  </si>
  <si>
    <r>
      <rPr>
        <b/>
        <sz val="12"/>
        <color theme="1"/>
        <rFont val="Calibri"/>
        <family val="2"/>
        <scheme val="minor"/>
      </rPr>
      <t>Identificação do agente responsável pela cotação:</t>
    </r>
    <r>
      <rPr>
        <sz val="12"/>
        <color theme="1"/>
        <rFont val="Calibri"/>
        <family val="2"/>
        <scheme val="minor"/>
      </rPr>
      <t xml:space="preserve">  JOÃO DIONÍZIO FERREIRA</t>
    </r>
  </si>
  <si>
    <r>
      <rPr>
        <b/>
        <sz val="12"/>
        <color theme="1"/>
        <rFont val="Calibri"/>
        <family val="2"/>
        <scheme val="minor"/>
      </rPr>
      <t>Data de Realização da Planilha de Custos</t>
    </r>
    <r>
      <rPr>
        <sz val="12"/>
        <color theme="1"/>
        <rFont val="Calibri"/>
        <family val="2"/>
        <scheme val="minor"/>
      </rPr>
      <t>:09/06/2026</t>
    </r>
  </si>
  <si>
    <t>Método estatístico aplicado para a definição do valor estimado: Menor Preço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</si>
</sst>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44" fontId="5" fillId="2" borderId="1" xfId="1" applyFont="1" applyFill="1" applyBorder="1" applyAlignment="1">
      <alignment horizontal="center" vertical="center"/>
    </xf>
    <xf numFmtId="0" fontId="5" fillId="0" borderId="1" xfId="3" applyNumberFormat="1" applyFont="1" applyBorder="1" applyAlignment="1">
      <alignment horizontal="center" vertical="center"/>
    </xf>
    <xf numFmtId="44" fontId="5" fillId="2" borderId="1" xfId="0" applyNumberFormat="1" applyFont="1" applyFill="1" applyBorder="1" applyAlignment="1">
      <alignment horizontal="center" vertical="center"/>
    </xf>
    <xf numFmtId="9" fontId="5" fillId="2" borderId="1" xfId="3" applyFont="1" applyFill="1" applyBorder="1" applyAlignment="1">
      <alignment horizontal="center" vertical="center"/>
    </xf>
    <xf numFmtId="44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4" fontId="5" fillId="0" borderId="0" xfId="0" applyNumberFormat="1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44" fontId="10" fillId="2" borderId="1" xfId="1" applyFont="1" applyFill="1" applyBorder="1" applyAlignment="1">
      <alignment horizontal="center" vertical="center"/>
    </xf>
    <xf numFmtId="44" fontId="5" fillId="3" borderId="1" xfId="1" applyFont="1" applyFill="1" applyBorder="1" applyAlignment="1">
      <alignment horizontal="center" vertical="center"/>
    </xf>
    <xf numFmtId="44" fontId="8" fillId="2" borderId="1" xfId="0" applyNumberFormat="1" applyFont="1" applyFill="1" applyBorder="1" applyAlignment="1">
      <alignment horizontal="center" vertical="center" wrapText="1"/>
    </xf>
    <xf numFmtId="44" fontId="9" fillId="2" borderId="1" xfId="0" applyNumberFormat="1" applyFont="1" applyFill="1" applyBorder="1" applyAlignment="1">
      <alignment horizontal="center" vertical="center"/>
    </xf>
    <xf numFmtId="44" fontId="4" fillId="2" borderId="1" xfId="0" applyNumberFormat="1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3" fillId="2" borderId="2" xfId="2" applyFill="1" applyBorder="1" applyAlignment="1">
      <alignment vertical="center"/>
    </xf>
    <xf numFmtId="0" fontId="6" fillId="2" borderId="3" xfId="2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14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 wrapText="1"/>
    </xf>
    <xf numFmtId="0" fontId="3" fillId="2" borderId="2" xfId="2" applyFill="1" applyBorder="1" applyAlignment="1">
      <alignment vertical="center" wrapText="1"/>
    </xf>
    <xf numFmtId="0" fontId="6" fillId="2" borderId="3" xfId="2" applyFont="1" applyFill="1" applyBorder="1" applyAlignment="1">
      <alignment vertical="center" wrapText="1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</cellXfs>
  <cellStyles count="4">
    <cellStyle name="Hiperlink" xfId="2" builtinId="8"/>
    <cellStyle name="Moeda" xfId="1" builtinId="4"/>
    <cellStyle name="Normal" xfId="0" builtinId="0"/>
    <cellStyle name="Porcentagem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51858</xdr:colOff>
      <xdr:row>0</xdr:row>
      <xdr:rowOff>264583</xdr:rowOff>
    </xdr:from>
    <xdr:to>
      <xdr:col>0</xdr:col>
      <xdr:colOff>758169</xdr:colOff>
      <xdr:row>0</xdr:row>
      <xdr:rowOff>1079500</xdr:rowOff>
    </xdr:to>
    <xdr:pic>
      <xdr:nvPicPr>
        <xdr:cNvPr id="2" name="Imagem 1" descr="Brasão da República | Instituto de Artes">
          <a:extLst>
            <a:ext uri="{FF2B5EF4-FFF2-40B4-BE49-F238E27FC236}">
              <a16:creationId xmlns:a16="http://schemas.microsoft.com/office/drawing/2014/main" id="{D7CA2EE6-3135-4491-BE60-876AEBAAB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58" y="264583"/>
          <a:ext cx="706311" cy="8149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alan.ext@digitalnetbr.com.b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contato@infotech.com.br" TargetMode="External"/><Relationship Id="rId1" Type="http://schemas.openxmlformats.org/officeDocument/2006/relationships/hyperlink" Target="mailto:ivo.dias@showtecnologia.com.br" TargetMode="External"/><Relationship Id="rId6" Type="http://schemas.openxmlformats.org/officeDocument/2006/relationships/hyperlink" Target="mailto:lojadosmarios@gmail.com" TargetMode="External"/><Relationship Id="rId5" Type="http://schemas.openxmlformats.org/officeDocument/2006/relationships/hyperlink" Target="mailto:comercial@rec9informatica.com.br" TargetMode="External"/><Relationship Id="rId4" Type="http://schemas.openxmlformats.org/officeDocument/2006/relationships/hyperlink" Target="mailto:compras.mt@transportes.gov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CB99F-7B1F-41B5-BD29-7792BB8BC55B}">
  <dimension ref="A1:AJ32"/>
  <sheetViews>
    <sheetView tabSelected="1" topLeftCell="A3" zoomScale="70" zoomScaleNormal="70" workbookViewId="0">
      <selection activeCell="S28" sqref="S28"/>
    </sheetView>
  </sheetViews>
  <sheetFormatPr defaultRowHeight="16.5" customHeight="1" x14ac:dyDescent="0.25"/>
  <cols>
    <col min="1" max="1" width="12" style="8" customWidth="1"/>
    <col min="2" max="2" width="13.42578125" style="8" bestFit="1" customWidth="1"/>
    <col min="3" max="4" width="15.42578125" style="8" customWidth="1"/>
    <col min="5" max="5" width="10.140625" style="8" customWidth="1"/>
    <col min="6" max="6" width="10.85546875" style="8" customWidth="1"/>
    <col min="7" max="7" width="15.28515625" style="8" customWidth="1"/>
    <col min="8" max="8" width="16.85546875" style="8" customWidth="1"/>
    <col min="9" max="9" width="17" style="8" customWidth="1"/>
    <col min="10" max="10" width="16.5703125" style="8" customWidth="1"/>
    <col min="11" max="11" width="16.140625" style="8" customWidth="1"/>
    <col min="12" max="12" width="16" style="8" customWidth="1"/>
    <col min="13" max="13" width="17.42578125" style="8" customWidth="1"/>
    <col min="14" max="14" width="15.5703125" style="8" customWidth="1"/>
    <col min="15" max="15" width="16" style="8" customWidth="1"/>
    <col min="16" max="16" width="15.140625" style="8" bestFit="1" customWidth="1"/>
    <col min="17" max="17" width="18.28515625" style="8" customWidth="1"/>
    <col min="18" max="18" width="18.85546875" style="8" customWidth="1"/>
    <col min="19" max="19" width="17.7109375" style="8" customWidth="1"/>
    <col min="20" max="20" width="15.28515625" style="8" bestFit="1" customWidth="1"/>
    <col min="21" max="21" width="17" style="8" customWidth="1"/>
    <col min="22" max="22" width="19" style="8" customWidth="1"/>
    <col min="23" max="23" width="13.5703125" style="8" customWidth="1"/>
    <col min="24" max="24" width="20.7109375" style="8" customWidth="1"/>
    <col min="25" max="25" width="21.5703125" style="8" customWidth="1"/>
    <col min="26" max="26" width="15.140625" style="8" bestFit="1" customWidth="1"/>
    <col min="27" max="27" width="17.5703125" style="8" bestFit="1" customWidth="1"/>
    <col min="28" max="28" width="23.28515625" style="8" customWidth="1"/>
    <col min="29" max="29" width="10.85546875" style="8" customWidth="1"/>
    <col min="30" max="30" width="15" style="8" customWidth="1"/>
    <col min="31" max="33" width="16.7109375" style="8" customWidth="1"/>
    <col min="34" max="34" width="10.28515625" style="8" bestFit="1" customWidth="1"/>
    <col min="35" max="35" width="14" style="8" customWidth="1"/>
    <col min="36" max="16384" width="9.140625" style="8"/>
  </cols>
  <sheetData>
    <row r="1" spans="1:20" customFormat="1" ht="100.5" customHeight="1" x14ac:dyDescent="0.25">
      <c r="A1" s="8"/>
      <c r="B1" s="31" t="s">
        <v>27</v>
      </c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20" customFormat="1" ht="24" customHeight="1" x14ac:dyDescent="0.25">
      <c r="A2" s="64" t="s">
        <v>35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20" customFormat="1" ht="24" customHeight="1" x14ac:dyDescent="0.25">
      <c r="A3" s="31" t="s">
        <v>36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20" customFormat="1" ht="24" customHeight="1" x14ac:dyDescent="0.25">
      <c r="A4" s="64" t="s">
        <v>66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</row>
    <row r="5" spans="1:20" customFormat="1" ht="24" customHeight="1" x14ac:dyDescent="0.25">
      <c r="A5" s="64" t="s">
        <v>65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</row>
    <row r="6" spans="1:20" customFormat="1" ht="24" customHeight="1" x14ac:dyDescent="0.25">
      <c r="A6" s="65" t="s">
        <v>28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</row>
    <row r="7" spans="1:20" customFormat="1" ht="24" customHeight="1" x14ac:dyDescent="0.25">
      <c r="A7" s="66" t="s">
        <v>67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</row>
    <row r="9" spans="1:20" s="9" customFormat="1" ht="22.5" customHeight="1" x14ac:dyDescent="0.25">
      <c r="A9" s="56" t="s">
        <v>4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8"/>
    </row>
    <row r="10" spans="1:20" ht="51" customHeight="1" x14ac:dyDescent="0.25">
      <c r="A10" s="59" t="s">
        <v>2</v>
      </c>
      <c r="B10" s="59" t="s">
        <v>6</v>
      </c>
      <c r="C10" s="56" t="s">
        <v>25</v>
      </c>
      <c r="D10" s="57"/>
      <c r="E10" s="57"/>
      <c r="F10" s="57"/>
      <c r="G10" s="57"/>
      <c r="H10" s="58"/>
      <c r="I10" s="60" t="s">
        <v>32</v>
      </c>
      <c r="J10" s="60" t="s">
        <v>31</v>
      </c>
      <c r="K10" s="56" t="s">
        <v>0</v>
      </c>
      <c r="L10" s="57"/>
      <c r="M10" s="57"/>
      <c r="N10" s="57"/>
      <c r="O10" s="57"/>
      <c r="P10" s="58"/>
      <c r="Q10" s="56" t="s">
        <v>15</v>
      </c>
      <c r="R10" s="58"/>
      <c r="S10" s="61" t="s">
        <v>1</v>
      </c>
      <c r="T10" s="59" t="s">
        <v>3</v>
      </c>
    </row>
    <row r="11" spans="1:20" ht="36.75" customHeight="1" x14ac:dyDescent="0.25">
      <c r="A11" s="18">
        <v>1</v>
      </c>
      <c r="B11" s="1" t="s">
        <v>17</v>
      </c>
      <c r="C11" s="38" t="s">
        <v>37</v>
      </c>
      <c r="D11" s="39"/>
      <c r="E11" s="39"/>
      <c r="F11" s="39"/>
      <c r="G11" s="39"/>
      <c r="H11" s="40"/>
      <c r="I11" s="41">
        <v>46100</v>
      </c>
      <c r="J11" s="41">
        <v>46465</v>
      </c>
      <c r="K11" s="42" t="s">
        <v>38</v>
      </c>
      <c r="L11" s="43"/>
      <c r="M11" s="43"/>
      <c r="N11" s="43"/>
      <c r="O11" s="43"/>
      <c r="P11" s="44"/>
      <c r="Q11" s="45" t="s">
        <v>39</v>
      </c>
      <c r="R11" s="46"/>
      <c r="S11" s="47" t="s">
        <v>40</v>
      </c>
      <c r="T11" s="1" t="s">
        <v>41</v>
      </c>
    </row>
    <row r="12" spans="1:20" s="10" customFormat="1" ht="23.25" customHeight="1" x14ac:dyDescent="0.25">
      <c r="A12" s="20">
        <v>2</v>
      </c>
      <c r="B12" s="15" t="s">
        <v>34</v>
      </c>
      <c r="C12" s="48"/>
      <c r="D12" s="49"/>
      <c r="E12" s="49"/>
      <c r="F12" s="49"/>
      <c r="G12" s="49"/>
      <c r="H12" s="50"/>
      <c r="I12" s="51">
        <v>46171</v>
      </c>
      <c r="J12" s="41">
        <f>I12+180</f>
        <v>46351</v>
      </c>
      <c r="K12" s="42" t="s">
        <v>42</v>
      </c>
      <c r="L12" s="43"/>
      <c r="M12" s="43"/>
      <c r="N12" s="43"/>
      <c r="O12" s="43"/>
      <c r="P12" s="44"/>
      <c r="Q12" s="45" t="s">
        <v>43</v>
      </c>
      <c r="R12" s="46"/>
      <c r="S12" s="47" t="s">
        <v>44</v>
      </c>
      <c r="T12" s="1" t="s">
        <v>45</v>
      </c>
    </row>
    <row r="13" spans="1:20" s="10" customFormat="1" ht="23.25" customHeight="1" x14ac:dyDescent="0.25">
      <c r="A13" s="20">
        <v>3</v>
      </c>
      <c r="B13" s="15" t="s">
        <v>34</v>
      </c>
      <c r="C13" s="48"/>
      <c r="D13" s="49"/>
      <c r="E13" s="49"/>
      <c r="F13" s="49"/>
      <c r="G13" s="49"/>
      <c r="H13" s="50"/>
      <c r="I13" s="51">
        <v>46171</v>
      </c>
      <c r="J13" s="41">
        <f t="shared" ref="J13:J14" si="0">I13+180</f>
        <v>46351</v>
      </c>
      <c r="K13" s="42" t="s">
        <v>48</v>
      </c>
      <c r="L13" s="43"/>
      <c r="M13" s="43"/>
      <c r="N13" s="43"/>
      <c r="O13" s="43"/>
      <c r="P13" s="44"/>
      <c r="Q13" s="45" t="s">
        <v>46</v>
      </c>
      <c r="R13" s="46"/>
      <c r="S13" s="52" t="s">
        <v>47</v>
      </c>
      <c r="T13" s="15" t="s">
        <v>45</v>
      </c>
    </row>
    <row r="14" spans="1:20" s="10" customFormat="1" ht="23.25" customHeight="1" x14ac:dyDescent="0.25">
      <c r="A14" s="20">
        <v>4</v>
      </c>
      <c r="B14" s="15" t="s">
        <v>34</v>
      </c>
      <c r="C14" s="48"/>
      <c r="D14" s="49"/>
      <c r="E14" s="49"/>
      <c r="F14" s="49"/>
      <c r="G14" s="49"/>
      <c r="H14" s="50"/>
      <c r="I14" s="51">
        <v>46176</v>
      </c>
      <c r="J14" s="41">
        <f t="shared" si="0"/>
        <v>46356</v>
      </c>
      <c r="K14" s="42" t="s">
        <v>56</v>
      </c>
      <c r="L14" s="43"/>
      <c r="M14" s="43"/>
      <c r="N14" s="43"/>
      <c r="O14" s="43"/>
      <c r="P14" s="44"/>
      <c r="Q14" s="45" t="s">
        <v>57</v>
      </c>
      <c r="R14" s="46"/>
      <c r="S14" s="52" t="s">
        <v>58</v>
      </c>
      <c r="T14" s="15" t="s">
        <v>59</v>
      </c>
    </row>
    <row r="15" spans="1:20" s="10" customFormat="1" ht="23.25" customHeight="1" x14ac:dyDescent="0.25">
      <c r="A15" s="19">
        <v>5</v>
      </c>
      <c r="B15" s="15" t="s">
        <v>26</v>
      </c>
      <c r="C15" s="48"/>
      <c r="D15" s="49"/>
      <c r="E15" s="49"/>
      <c r="F15" s="49"/>
      <c r="G15" s="49"/>
      <c r="H15" s="50"/>
      <c r="I15" s="51">
        <v>46154</v>
      </c>
      <c r="J15" s="41">
        <f>I15+180</f>
        <v>46334</v>
      </c>
      <c r="K15" s="42" t="s">
        <v>55</v>
      </c>
      <c r="L15" s="43"/>
      <c r="M15" s="43"/>
      <c r="N15" s="43"/>
      <c r="O15" s="43"/>
      <c r="P15" s="44"/>
      <c r="Q15" s="45" t="s">
        <v>49</v>
      </c>
      <c r="R15" s="46"/>
      <c r="S15" s="53" t="s">
        <v>50</v>
      </c>
      <c r="T15" s="15" t="s">
        <v>51</v>
      </c>
    </row>
    <row r="16" spans="1:20" s="10" customFormat="1" ht="23.25" customHeight="1" x14ac:dyDescent="0.25">
      <c r="A16" s="19">
        <v>6</v>
      </c>
      <c r="B16" s="15" t="s">
        <v>26</v>
      </c>
      <c r="C16" s="48"/>
      <c r="D16" s="49"/>
      <c r="E16" s="49"/>
      <c r="F16" s="49"/>
      <c r="G16" s="49"/>
      <c r="H16" s="50"/>
      <c r="I16" s="51">
        <v>46175</v>
      </c>
      <c r="J16" s="41">
        <f>I16+180</f>
        <v>46355</v>
      </c>
      <c r="K16" s="42" t="s">
        <v>52</v>
      </c>
      <c r="L16" s="43"/>
      <c r="M16" s="43"/>
      <c r="N16" s="43"/>
      <c r="O16" s="43"/>
      <c r="P16" s="44"/>
      <c r="Q16" s="54" t="s">
        <v>53</v>
      </c>
      <c r="R16" s="55"/>
      <c r="S16" s="53" t="s">
        <v>54</v>
      </c>
      <c r="T16" s="1" t="s">
        <v>51</v>
      </c>
    </row>
    <row r="17" spans="1:36" s="11" customFormat="1" ht="15.75" x14ac:dyDescent="0.25">
      <c r="A17" s="62" t="s">
        <v>33</v>
      </c>
      <c r="B17" s="62"/>
      <c r="C17" s="62"/>
      <c r="D17" s="62"/>
      <c r="E17" s="62"/>
      <c r="F17" s="62"/>
      <c r="G17" s="62"/>
    </row>
    <row r="18" spans="1:36" s="11" customFormat="1" ht="15" customHeight="1" x14ac:dyDescent="0.25">
      <c r="A18" s="16"/>
    </row>
    <row r="19" spans="1:36" ht="28.5" customHeight="1" x14ac:dyDescent="0.25">
      <c r="A19" s="32" t="s">
        <v>62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4"/>
    </row>
    <row r="20" spans="1:36" ht="24.75" customHeight="1" x14ac:dyDescent="0.25">
      <c r="A20" s="35" t="s">
        <v>2</v>
      </c>
      <c r="B20" s="35" t="s">
        <v>5</v>
      </c>
      <c r="C20" s="35"/>
      <c r="D20" s="35"/>
      <c r="E20" s="35" t="s">
        <v>7</v>
      </c>
      <c r="F20" s="35" t="s">
        <v>18</v>
      </c>
      <c r="G20" s="32" t="s">
        <v>14</v>
      </c>
      <c r="H20" s="33"/>
      <c r="I20" s="33"/>
      <c r="J20" s="33"/>
      <c r="K20" s="33"/>
      <c r="L20" s="34"/>
      <c r="M20" s="29" t="s">
        <v>30</v>
      </c>
      <c r="N20" s="29" t="s">
        <v>20</v>
      </c>
      <c r="O20" s="29" t="s">
        <v>21</v>
      </c>
      <c r="P20" s="29" t="s">
        <v>22</v>
      </c>
      <c r="Q20" s="29" t="s">
        <v>29</v>
      </c>
    </row>
    <row r="21" spans="1:36" s="11" customFormat="1" ht="27.75" customHeight="1" x14ac:dyDescent="0.25">
      <c r="A21" s="35"/>
      <c r="B21" s="35"/>
      <c r="C21" s="35"/>
      <c r="D21" s="35"/>
      <c r="E21" s="35"/>
      <c r="F21" s="35"/>
      <c r="G21" s="21" t="s">
        <v>8</v>
      </c>
      <c r="H21" s="22" t="s">
        <v>9</v>
      </c>
      <c r="I21" s="22" t="s">
        <v>10</v>
      </c>
      <c r="J21" s="22" t="s">
        <v>11</v>
      </c>
      <c r="K21" s="23" t="s">
        <v>12</v>
      </c>
      <c r="L21" s="23" t="s">
        <v>13</v>
      </c>
      <c r="M21" s="30"/>
      <c r="N21" s="30"/>
      <c r="O21" s="30"/>
      <c r="P21" s="30"/>
      <c r="Q21" s="30"/>
    </row>
    <row r="22" spans="1:36" s="11" customFormat="1" ht="88.5" customHeight="1" x14ac:dyDescent="0.25">
      <c r="A22" s="1">
        <v>1</v>
      </c>
      <c r="B22" s="37" t="s">
        <v>61</v>
      </c>
      <c r="C22" s="37"/>
      <c r="D22" s="37"/>
      <c r="E22" s="1" t="s">
        <v>16</v>
      </c>
      <c r="F22" s="2">
        <v>1</v>
      </c>
      <c r="G22" s="25">
        <v>36690</v>
      </c>
      <c r="H22" s="3">
        <v>61333.22</v>
      </c>
      <c r="I22" s="3">
        <v>39794.519999999997</v>
      </c>
      <c r="J22" s="3">
        <v>64963.9</v>
      </c>
      <c r="K22" s="3">
        <v>52196</v>
      </c>
      <c r="L22" s="3">
        <v>49000</v>
      </c>
      <c r="M22" s="4">
        <f>COUNT(G22:L22)</f>
        <v>6</v>
      </c>
      <c r="N22" s="5">
        <f>ROUND(AVERAGE(G22:L22),2)</f>
        <v>50662.94</v>
      </c>
      <c r="O22" s="7">
        <f>ROUND(MEDIAN(G22:L22),2)</f>
        <v>50598</v>
      </c>
      <c r="P22" s="5">
        <f>_xlfn.STDEV.S(G22:L22)</f>
        <v>11285.863548237678</v>
      </c>
      <c r="Q22" s="6">
        <f>P22/N22</f>
        <v>0.22276369172885896</v>
      </c>
    </row>
    <row r="23" spans="1:36" s="11" customFormat="1" ht="15.75" x14ac:dyDescent="0.25">
      <c r="A23" s="63" t="s">
        <v>64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36" ht="21.75" customHeight="1" x14ac:dyDescent="0.25">
      <c r="A24" s="9"/>
      <c r="B24" s="12"/>
      <c r="C24" s="12"/>
      <c r="D24" s="12"/>
      <c r="E24" s="13"/>
      <c r="F24" s="13"/>
      <c r="G24" s="13"/>
      <c r="H24" s="13"/>
      <c r="AD24" s="17"/>
      <c r="AE24" s="17"/>
      <c r="AF24" s="17"/>
      <c r="AG24" s="17"/>
      <c r="AH24" s="17"/>
      <c r="AI24" s="17"/>
      <c r="AJ24" s="17"/>
    </row>
    <row r="25" spans="1:36" ht="28.5" customHeight="1" x14ac:dyDescent="0.25">
      <c r="A25" s="32" t="s">
        <v>63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4"/>
    </row>
    <row r="26" spans="1:36" ht="25.5" customHeight="1" x14ac:dyDescent="0.25">
      <c r="A26" s="35" t="s">
        <v>2</v>
      </c>
      <c r="B26" s="35" t="s">
        <v>5</v>
      </c>
      <c r="C26" s="35"/>
      <c r="D26" s="35"/>
      <c r="E26" s="35" t="s">
        <v>7</v>
      </c>
      <c r="F26" s="35" t="s">
        <v>18</v>
      </c>
      <c r="G26" s="32" t="s">
        <v>14</v>
      </c>
      <c r="H26" s="33"/>
      <c r="I26" s="33"/>
      <c r="J26" s="33"/>
      <c r="K26" s="33"/>
      <c r="L26" s="34"/>
      <c r="M26" s="36" t="s">
        <v>30</v>
      </c>
      <c r="N26" s="36" t="s">
        <v>20</v>
      </c>
      <c r="O26" s="36" t="s">
        <v>21</v>
      </c>
      <c r="P26" s="29" t="s">
        <v>22</v>
      </c>
      <c r="Q26" s="29" t="s">
        <v>29</v>
      </c>
      <c r="R26" s="29" t="s">
        <v>23</v>
      </c>
      <c r="S26" s="29" t="s">
        <v>19</v>
      </c>
      <c r="T26" s="29" t="s">
        <v>24</v>
      </c>
    </row>
    <row r="27" spans="1:36" ht="37.5" customHeight="1" x14ac:dyDescent="0.25">
      <c r="A27" s="35"/>
      <c r="B27" s="35"/>
      <c r="C27" s="35"/>
      <c r="D27" s="35"/>
      <c r="E27" s="35"/>
      <c r="F27" s="35"/>
      <c r="G27" s="21" t="s">
        <v>8</v>
      </c>
      <c r="H27" s="22" t="s">
        <v>9</v>
      </c>
      <c r="I27" s="22" t="s">
        <v>10</v>
      </c>
      <c r="J27" s="22" t="s">
        <v>11</v>
      </c>
      <c r="K27" s="23" t="s">
        <v>12</v>
      </c>
      <c r="L27" s="23" t="s">
        <v>13</v>
      </c>
      <c r="M27" s="36"/>
      <c r="N27" s="36"/>
      <c r="O27" s="36"/>
      <c r="P27" s="30"/>
      <c r="Q27" s="30"/>
      <c r="R27" s="30"/>
      <c r="S27" s="30"/>
      <c r="T27" s="30"/>
    </row>
    <row r="28" spans="1:36" ht="75.75" customHeight="1" x14ac:dyDescent="0.25">
      <c r="A28" s="1">
        <v>1</v>
      </c>
      <c r="B28" s="37" t="s">
        <v>61</v>
      </c>
      <c r="C28" s="37"/>
      <c r="D28" s="37"/>
      <c r="E28" s="1" t="s">
        <v>16</v>
      </c>
      <c r="F28" s="2">
        <v>1</v>
      </c>
      <c r="G28" s="24"/>
      <c r="H28" s="3">
        <v>61333.22</v>
      </c>
      <c r="I28" s="3">
        <v>39794.519999999997</v>
      </c>
      <c r="J28" s="3">
        <v>64963.9</v>
      </c>
      <c r="K28" s="3">
        <v>52196</v>
      </c>
      <c r="L28" s="3">
        <v>49000</v>
      </c>
      <c r="M28" s="4">
        <f>COUNT(G28:L28)</f>
        <v>5</v>
      </c>
      <c r="N28" s="5">
        <f>ROUND(AVERAGE(G28:L28),2)</f>
        <v>53457.53</v>
      </c>
      <c r="O28" s="7">
        <f>ROUND(MEDIAN(G28:L28),2)</f>
        <v>52196</v>
      </c>
      <c r="P28" s="5">
        <f>_xlfn.STDEV.S(G28:L28)</f>
        <v>10031.972855013089</v>
      </c>
      <c r="Q28" s="6">
        <f>P28/N28</f>
        <v>0.18766248375136468</v>
      </c>
      <c r="R28" s="26" t="s">
        <v>60</v>
      </c>
      <c r="S28" s="27">
        <f>L28*F28</f>
        <v>49000</v>
      </c>
      <c r="T28" s="28">
        <f>S28*F28</f>
        <v>49000</v>
      </c>
    </row>
    <row r="29" spans="1:36" ht="16.5" customHeight="1" x14ac:dyDescent="0.25">
      <c r="AB29" s="14"/>
    </row>
    <row r="32" spans="1:36" ht="16.5" customHeight="1" x14ac:dyDescent="0.25">
      <c r="AB32" s="14"/>
    </row>
  </sheetData>
  <mergeCells count="52">
    <mergeCell ref="A17:G17"/>
    <mergeCell ref="Q20:Q21"/>
    <mergeCell ref="P20:P21"/>
    <mergeCell ref="A23:L23"/>
    <mergeCell ref="A2:L2"/>
    <mergeCell ref="A4:L4"/>
    <mergeCell ref="A5:L5"/>
    <mergeCell ref="A6:L6"/>
    <mergeCell ref="A7:L7"/>
    <mergeCell ref="C16:H16"/>
    <mergeCell ref="K11:P11"/>
    <mergeCell ref="K12:P12"/>
    <mergeCell ref="K13:P13"/>
    <mergeCell ref="K14:P14"/>
    <mergeCell ref="K15:P15"/>
    <mergeCell ref="K16:P16"/>
    <mergeCell ref="A9:T9"/>
    <mergeCell ref="C12:H12"/>
    <mergeCell ref="C13:H13"/>
    <mergeCell ref="C14:H14"/>
    <mergeCell ref="C15:H15"/>
    <mergeCell ref="C11:H11"/>
    <mergeCell ref="Q10:R10"/>
    <mergeCell ref="K10:P10"/>
    <mergeCell ref="C10:H10"/>
    <mergeCell ref="B1:L1"/>
    <mergeCell ref="B22:D22"/>
    <mergeCell ref="B20:D21"/>
    <mergeCell ref="F20:F21"/>
    <mergeCell ref="E20:E21"/>
    <mergeCell ref="B28:D28"/>
    <mergeCell ref="A26:A27"/>
    <mergeCell ref="E26:E27"/>
    <mergeCell ref="F26:F27"/>
    <mergeCell ref="B26:D27"/>
    <mergeCell ref="G26:L26"/>
    <mergeCell ref="A25:T25"/>
    <mergeCell ref="A20:A21"/>
    <mergeCell ref="O26:O27"/>
    <mergeCell ref="N26:N27"/>
    <mergeCell ref="M26:M27"/>
    <mergeCell ref="P26:P27"/>
    <mergeCell ref="Q26:Q27"/>
    <mergeCell ref="R26:R27"/>
    <mergeCell ref="S26:S27"/>
    <mergeCell ref="T26:T27"/>
    <mergeCell ref="M20:M21"/>
    <mergeCell ref="A3:L3"/>
    <mergeCell ref="O20:O21"/>
    <mergeCell ref="N20:N21"/>
    <mergeCell ref="G20:L20"/>
    <mergeCell ref="A19:Q19"/>
  </mergeCells>
  <phoneticPr fontId="2" type="noConversion"/>
  <hyperlinks>
    <hyperlink ref="Q11" r:id="rId1" xr:uid="{5DC53837-7232-4ED6-8AAF-1A9517FBE87F}"/>
    <hyperlink ref="Q12" r:id="rId2" xr:uid="{780116EF-FFBA-4610-B7DD-F887968F04F5}"/>
    <hyperlink ref="Q15" r:id="rId3" xr:uid="{3DF377F0-905E-4FC4-B430-059BCFFB1286}"/>
    <hyperlink ref="Q16" r:id="rId4" xr:uid="{1AA2E537-881E-492B-A905-7D7BE6F89221}"/>
    <hyperlink ref="Q13" r:id="rId5" xr:uid="{4A46F879-6C6C-4C7C-A383-75F34075C1C8}"/>
    <hyperlink ref="Q14" r:id="rId6" xr:uid="{064AB383-955A-44AB-B8BE-970C5CD0C5D6}"/>
  </hyperlinks>
  <pageMargins left="0.511811024" right="0.511811024" top="0.78740157499999996" bottom="0.78740157499999996" header="0.31496062000000002" footer="0.31496062000000002"/>
  <pageSetup paperSize="9" scale="28" orientation="portrait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Raphael de Oliveira Santos do Nascimento</dc:creator>
  <cp:lastModifiedBy>Raphael de Oliveira Santos do Nascimento</cp:lastModifiedBy>
  <dcterms:created xsi:type="dcterms:W3CDTF">2023-02-16T13:36:51Z</dcterms:created>
  <dcterms:modified xsi:type="dcterms:W3CDTF">2026-06-09T14:11:24Z</dcterms:modified>
</cp:coreProperties>
</file>