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LIC\SECC\SEI 2026\DISPENSA\TV POR ASSINATURA\"/>
    </mc:Choice>
  </mc:AlternateContent>
  <xr:revisionPtr revIDLastSave="0" documentId="13_ncr:1_{B7A125B1-5CA7-4656-B717-C5CF5F827C92}" xr6:coauthVersionLast="47" xr6:coauthVersionMax="47" xr10:uidLastSave="{00000000-0000-0000-0000-000000000000}"/>
  <bookViews>
    <workbookView xWindow="28680" yWindow="-120" windowWidth="29040" windowHeight="15720" xr2:uid="{8D7E4206-154B-4A52-B401-B75392DF12DC}"/>
  </bookViews>
  <sheets>
    <sheet name="Resultados" sheetId="1" r:id="rId1"/>
    <sheet name="Font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1" l="1"/>
  <c r="H23" i="1" s="1"/>
  <c r="AA18" i="1"/>
  <c r="X10" i="1"/>
  <c r="W10" i="1"/>
  <c r="V10" i="1"/>
  <c r="I23" i="1" l="1"/>
  <c r="V18" i="1"/>
  <c r="X18" i="1"/>
  <c r="W18" i="1"/>
  <c r="U18" i="1"/>
  <c r="U10" i="1"/>
  <c r="A4" i="2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J23" i="1" l="1"/>
  <c r="L23" i="1" s="1"/>
  <c r="K23" i="1"/>
  <c r="Y18" i="1"/>
  <c r="Y10" i="1"/>
  <c r="Z18" i="1" l="1"/>
</calcChain>
</file>

<file path=xl/sharedStrings.xml><?xml version="1.0" encoding="utf-8"?>
<sst xmlns="http://schemas.openxmlformats.org/spreadsheetml/2006/main" count="189" uniqueCount="104">
  <si>
    <t>UASG</t>
  </si>
  <si>
    <t>UF</t>
  </si>
  <si>
    <t>FONTE DE DADOS</t>
  </si>
  <si>
    <t>DF</t>
  </si>
  <si>
    <t>Pontos</t>
  </si>
  <si>
    <t>COMERCIAL MARCTEL COMERCIO E SERVICOS DE ALIMENTACAO LTDA - CNPJ: 30.945.249/0001-30</t>
  </si>
  <si>
    <t>atualcomunicacao@terra.com.br</t>
  </si>
  <si>
    <t>(34) 3314-8894</t>
  </si>
  <si>
    <t>MINISTÉRIO DA AGRICULTURA E PECUÁRIA</t>
  </si>
  <si>
    <t>CONTRATO Nº
26/2021 (TERMO ADITIVO Nº 4/2025)</t>
  </si>
  <si>
    <t xml:space="preserve"> silkbrindes@live.com</t>
  </si>
  <si>
    <t>(38) 3561-2588</t>
  </si>
  <si>
    <t>MINISTÉRIO DO TURISMO</t>
  </si>
  <si>
    <t>DISPENSA 90005/2025</t>
  </si>
  <si>
    <t>FACHINELI COMUNICAÇÃI LTDA - CNPJ: 08.804.362/0001-47</t>
  </si>
  <si>
    <t>MINISTÉRIO DE PORTOS</t>
  </si>
  <si>
    <t xml:space="preserve"> CONTRATAÇÃO DIRETA - 00013/2025</t>
  </si>
  <si>
    <t>TRIBUNAL REGIONAL ELEITORAL DE MATO GROSSO DO SUL</t>
  </si>
  <si>
    <t>MS</t>
  </si>
  <si>
    <t>CONTRATO Nº 27/2025</t>
  </si>
  <si>
    <t>COMERCIAL MARCTEL COMPERCIO E SERVIÇOS DE ALIMENTAÇÃO LTDA EPP</t>
  </si>
  <si>
    <t>CLARO NXT TELECOMUNICAÇÕES S/A - CNPJ: 66.970.229/0001-67</t>
  </si>
  <si>
    <t>CONSELHO NACIONAL DE JUSTIÇA</t>
  </si>
  <si>
    <t>DISPENSA 00057/2025</t>
  </si>
  <si>
    <t>(61) 99163-4966</t>
  </si>
  <si>
    <t>atendimentogoverno@claroatendimento.com.br</t>
  </si>
  <si>
    <t>TRIBUNAL REGIONAL ELEITORAL DO PARANÁ</t>
  </si>
  <si>
    <t>PR</t>
  </si>
  <si>
    <t>CONTRATO Nº 06/2024 (1ª APOSTILAMENTO)</t>
  </si>
  <si>
    <t>licitacoes@comercialmarctel.com.br; comercialmarctel@comercialmarctel.com.br</t>
  </si>
  <si>
    <t>MINISTÉRIO DA INTEGRAÇÃO E DO DESENVOLVIMENTO REGIONAL</t>
  </si>
  <si>
    <t>MINISTÉRIO DOS TRANSPORTES</t>
  </si>
  <si>
    <t>DISPENSA 90024/2024</t>
  </si>
  <si>
    <t>ADVOCACIA GERAL DA UNIÃO</t>
  </si>
  <si>
    <t>PREGÃO 06/2023</t>
  </si>
  <si>
    <t>MINISTÉRIO DO TRABALHO E EMPREGO</t>
  </si>
  <si>
    <t>DISPENSA 145/2025</t>
  </si>
  <si>
    <t>DISPENSA 49/2026</t>
  </si>
  <si>
    <t>DISPENSA 150/2025</t>
  </si>
  <si>
    <t>MINISTÉRIO DA DEFESA (INSTITUTO DE ESTUDOS NO MAR ALTE PAULO MOREIRA)</t>
  </si>
  <si>
    <t>COMERCIAL MARCTEL COMERCIO E SERVICOS DE ALIMENTACAO LTDA - CNPJ: 30.945.249/0001-31</t>
  </si>
  <si>
    <t>DISPENSA 90001/2025</t>
  </si>
  <si>
    <t>HOSPITAL DAS FORÇAS ARMADAS</t>
  </si>
  <si>
    <t>DISPENSA 90034/2025</t>
  </si>
  <si>
    <t>MARINHA DO BRASIL</t>
  </si>
  <si>
    <t>MINISTÉRIO DE MINAS E ENERGIA</t>
  </si>
  <si>
    <t>DISPENSA 57/2026</t>
  </si>
  <si>
    <t>COMERCIAL MARCTEL COMERCIO E SERVICOS DE ALIMENTACAO LTDA - CNPJ: 30.945.249/0001-32</t>
  </si>
  <si>
    <t>SECRETARIA DE ESTADO DOS DIREITOS DA PESSOA COM DEFICIÊNCIA</t>
  </si>
  <si>
    <t>SP</t>
  </si>
  <si>
    <t>CONTRATO Nº 14/2025</t>
  </si>
  <si>
    <t>SILK BRINDES COMUNICAÇÃO VISUAL, COMÉRCIO, SERVIÇOS E TELECOMUNICAÇÕESLTDA - CNPJ: 19.814.481/0001-05</t>
  </si>
  <si>
    <t>(11) 3590-0990
(11) 2653-0122</t>
  </si>
  <si>
    <t>1a TABELA - PESQUISA DE PREÇOS</t>
  </si>
  <si>
    <r>
      <rPr>
        <b/>
        <sz val="10"/>
        <color theme="1"/>
        <rFont val="Calibri"/>
        <family val="2"/>
        <scheme val="minor"/>
      </rPr>
      <t>MINISTÉRIO DOS TRANSPORTES</t>
    </r>
    <r>
      <rPr>
        <sz val="10"/>
        <color theme="1"/>
        <rFont val="Calibri"/>
        <family val="2"/>
        <scheme val="minor"/>
      </rPr>
      <t xml:space="preserve">
SECRETARIA EXECUTIVA
SUBSECRETARIA DE PLANEJAMENTO, ORÇAMENTO E ADMINISTRAÇÃO
COORDENAÇÃO DE LICITAÇÕES E CONTRATOS
DIVISÃO DE LICITAÇÕES E CONTRATOS
SERVIÇO DE PESQUISA DE PREÇOS E COMPRAS DIRETAS</t>
    </r>
  </si>
  <si>
    <r>
      <rPr>
        <u/>
        <sz val="10"/>
        <color theme="1"/>
        <rFont val="Calibri"/>
        <family val="2"/>
        <scheme val="minor"/>
      </rPr>
      <t>Processo:</t>
    </r>
    <r>
      <rPr>
        <sz val="10"/>
        <color theme="1"/>
        <rFont val="Calibri"/>
        <family val="2"/>
        <scheme val="minor"/>
      </rPr>
      <t xml:space="preserve"> n° 50000.053278/2025-14</t>
    </r>
  </si>
  <si>
    <r>
      <rPr>
        <u/>
        <sz val="10"/>
        <color theme="1"/>
        <rFont val="Calibri"/>
        <family val="2"/>
        <scheme val="minor"/>
      </rPr>
      <t>Objeto:</t>
    </r>
    <r>
      <rPr>
        <sz val="10"/>
        <color theme="1"/>
        <rFont val="Calibri"/>
        <family val="2"/>
        <scheme val="minor"/>
      </rPr>
      <t xml:space="preserve"> Prestação de  serviços de acesso a TV por assinatura digital, com instalação, assistência técnica e fornecimento de todos os equipamentos (em regime de comodato).</t>
    </r>
  </si>
  <si>
    <r>
      <rPr>
        <u/>
        <sz val="10"/>
        <color theme="1"/>
        <rFont val="Calibri"/>
        <family val="2"/>
        <scheme val="minor"/>
      </rPr>
      <t>Identificação do agente responsável pela cotação</t>
    </r>
    <r>
      <rPr>
        <sz val="10"/>
        <color theme="1"/>
        <rFont val="Calibri"/>
        <family val="2"/>
        <scheme val="minor"/>
      </rPr>
      <t>: Stefano Babinski Neto - Chefe do SECOP/DILIC</t>
    </r>
  </si>
  <si>
    <r>
      <rPr>
        <u/>
        <sz val="10"/>
        <rFont val="Calibri"/>
        <family val="2"/>
        <scheme val="minor"/>
      </rPr>
      <t>Método estatístico aplicado para a definição do valor estimado:</t>
    </r>
    <r>
      <rPr>
        <sz val="10"/>
        <rFont val="Calibri"/>
        <family val="2"/>
        <scheme val="minor"/>
      </rPr>
      <t xml:space="preserve"> Foi considerada a Média Aritmética, em conformidade com o art. 6º da Instrução Normativa 65/2021.</t>
    </r>
  </si>
  <si>
    <t>Valor Ponto R$</t>
  </si>
  <si>
    <t>Resultados</t>
  </si>
  <si>
    <t>Data
Proposta/
Resultado</t>
  </si>
  <si>
    <t>Data
Validade</t>
  </si>
  <si>
    <t>Empresa/CNPJ</t>
  </si>
  <si>
    <t>E-mail</t>
  </si>
  <si>
    <t>Telefone</t>
  </si>
  <si>
    <t>Órgão</t>
  </si>
  <si>
    <t>Licitação</t>
  </si>
  <si>
    <t>Lote/Item</t>
  </si>
  <si>
    <t>Item</t>
  </si>
  <si>
    <t>Quantidade</t>
  </si>
  <si>
    <t>Unidade de
Medida</t>
  </si>
  <si>
    <t>Deescrição do Objeto</t>
  </si>
  <si>
    <t>Contagem</t>
  </si>
  <si>
    <t>Média Arit.
Valor Unit. com Remanejamento de 70%</t>
  </si>
  <si>
    <t>Mediana
Valor Unit. com Remanejamento de 70%</t>
  </si>
  <si>
    <t>Desvio Padrão</t>
  </si>
  <si>
    <t>Coeficiente de Variação</t>
  </si>
  <si>
    <t>Metodo Adotado</t>
  </si>
  <si>
    <t>* O cálculo do ponto com remanejamento está de acordo com o Termo de Referência (70%) do valor unitário do ponto para os casos em que não contempla em contrato o remanejamento.</t>
  </si>
  <si>
    <t>** Nos resultados 7, 10, 11, 14 e 15  as proposta já contempla o remanejamento não sendo necessário efetuar o referido cálculo de 70%</t>
  </si>
  <si>
    <t>*** Valores excluídos por serem considerados inexequíveis ou por estarem com valores excessivamente altos em relação aos outros.</t>
  </si>
  <si>
    <t>Prestação de serviços de acesso a TV por assinatura digital, com a instalação, assist. técnica e fornecimento de todos os equipamentos (em regime de comodato), contemplando no mínimo os seguintes canais: Rede Globo, Sistema Brasileiro de Televisão (SBT), TV Bandeirantes, Rede Record, Rede TV, TV Câmara, TV Senado, TV Justiça, TV NBR, TV Brasil, GloboNews, BandNews, Record News, Canal Futura, CNN e BBC, com acesso ilimitado para este Ministério dos Transportes.</t>
  </si>
  <si>
    <t>A</t>
  </si>
  <si>
    <t>B</t>
  </si>
  <si>
    <t>C</t>
  </si>
  <si>
    <t>D = B*70%</t>
  </si>
  <si>
    <t>E = A*B</t>
  </si>
  <si>
    <t>G = E*12</t>
  </si>
  <si>
    <t>H = F*12</t>
  </si>
  <si>
    <t>Valor Unit. Estimado</t>
  </si>
  <si>
    <t>Qtd. Estimada Mensal de Remanejamento</t>
  </si>
  <si>
    <t>Valor do Remanejamento
70% do Valor do Ponto</t>
  </si>
  <si>
    <t>Valor Mensal Estimado com Remanejamento</t>
  </si>
  <si>
    <t>Valor Anual Estimado Sem Remanejamento</t>
  </si>
  <si>
    <t>Valor Anual Estimado com Remanejamento</t>
  </si>
  <si>
    <t>Valor Unitário do Ponto</t>
  </si>
  <si>
    <t>Valor Mensal Estimado Sem Remanejamento</t>
  </si>
  <si>
    <t>Média Arit.
Valor Unitário Ponto</t>
  </si>
  <si>
    <t>Mediana
Valor Unitário Ponto</t>
  </si>
  <si>
    <t>F= E+(D*C)</t>
  </si>
  <si>
    <t>Descrição do Objeto</t>
  </si>
  <si>
    <t>3ª TABELA - RESUMO DOS RESULTADOS</t>
  </si>
  <si>
    <t>2ª TABELA - SANEAMENTO AMOSTRAL E RESULTADOS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</si>
</sst>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&quot;R$&quot;\ 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7030A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95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4" fontId="3" fillId="4" borderId="1" xfId="1" applyFont="1" applyFill="1" applyBorder="1" applyAlignment="1">
      <alignment horizontal="center" vertical="center"/>
    </xf>
    <xf numFmtId="0" fontId="3" fillId="2" borderId="2" xfId="1" applyNumberFormat="1" applyFont="1" applyFill="1" applyBorder="1" applyAlignment="1">
      <alignment horizontal="center" vertical="center"/>
    </xf>
    <xf numFmtId="164" fontId="3" fillId="2" borderId="2" xfId="1" applyNumberFormat="1" applyFont="1" applyFill="1" applyBorder="1" applyAlignment="1">
      <alignment horizontal="center" vertical="center"/>
    </xf>
    <xf numFmtId="164" fontId="3" fillId="2" borderId="1" xfId="1" applyNumberFormat="1" applyFont="1" applyFill="1" applyBorder="1" applyAlignment="1">
      <alignment horizontal="center" vertical="center"/>
    </xf>
    <xf numFmtId="9" fontId="3" fillId="2" borderId="1" xfId="3" applyFont="1" applyFill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44" fontId="3" fillId="4" borderId="2" xfId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7" fillId="5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7" fillId="5" borderId="2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7" fillId="5" borderId="1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10" fillId="2" borderId="2" xfId="2" applyFont="1" applyFill="1" applyBorder="1" applyAlignment="1">
      <alignment horizontal="center" vertical="center" wrapText="1"/>
    </xf>
    <xf numFmtId="0" fontId="10" fillId="2" borderId="3" xfId="2" applyFont="1" applyFill="1" applyBorder="1" applyAlignment="1">
      <alignment horizontal="center" vertical="center" wrapText="1"/>
    </xf>
    <xf numFmtId="0" fontId="10" fillId="2" borderId="4" xfId="2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4" fillId="2" borderId="2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44" fontId="3" fillId="0" borderId="0" xfId="1" applyFont="1" applyAlignment="1">
      <alignment vertical="center"/>
    </xf>
    <xf numFmtId="0" fontId="4" fillId="4" borderId="0" xfId="0" applyFont="1" applyFill="1" applyAlignment="1">
      <alignment vertical="center"/>
    </xf>
    <xf numFmtId="44" fontId="3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44" fontId="7" fillId="3" borderId="1" xfId="1" applyFont="1" applyFill="1" applyBorder="1" applyAlignment="1">
      <alignment horizontal="center" vertical="center" wrapText="1"/>
    </xf>
    <xf numFmtId="0" fontId="8" fillId="2" borderId="1" xfId="3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1" xfId="1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/>
    </xf>
  </cellXfs>
  <cellStyles count="4">
    <cellStyle name="Hiperlink" xfId="2" builtinId="8"/>
    <cellStyle name="Moeda" xfId="1" builtinId="4"/>
    <cellStyle name="Normal" xfId="0" builtinId="0"/>
    <cellStyle name="Porcentagem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209550</xdr:rowOff>
    </xdr:from>
    <xdr:to>
      <xdr:col>1</xdr:col>
      <xdr:colOff>341967</xdr:colOff>
      <xdr:row>0</xdr:row>
      <xdr:rowOff>1095375</xdr:rowOff>
    </xdr:to>
    <xdr:pic>
      <xdr:nvPicPr>
        <xdr:cNvPr id="2" name="Imagem 1" descr="Brasão da República | Instituto de Artes">
          <a:extLst>
            <a:ext uri="{FF2B5EF4-FFF2-40B4-BE49-F238E27FC236}">
              <a16:creationId xmlns:a16="http://schemas.microsoft.com/office/drawing/2014/main" id="{D7CA2EE6-3135-4491-BE60-876AEBAAB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209550"/>
          <a:ext cx="776942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licitacoes@comercialmarctel.com.br;comercialmarctel@comercialmarctel.com.br" TargetMode="External"/><Relationship Id="rId13" Type="http://schemas.openxmlformats.org/officeDocument/2006/relationships/hyperlink" Target="mailto:licitacoes@comercialmarctel.com.br;comercialmarctel@comercialmarctel.com.br" TargetMode="External"/><Relationship Id="rId3" Type="http://schemas.openxmlformats.org/officeDocument/2006/relationships/hyperlink" Target="mailto:atendimentogoverno@claroatendimento.com.br" TargetMode="External"/><Relationship Id="rId7" Type="http://schemas.openxmlformats.org/officeDocument/2006/relationships/hyperlink" Target="mailto:licitacoes@comercialmarctel.com.br;comercialmarctel@comercialmarctel.com.br" TargetMode="External"/><Relationship Id="rId12" Type="http://schemas.openxmlformats.org/officeDocument/2006/relationships/hyperlink" Target="mailto:licitacoes@comercialmarctel.com.br;comercialmarctel@comercialmarctel.com.br" TargetMode="External"/><Relationship Id="rId2" Type="http://schemas.openxmlformats.org/officeDocument/2006/relationships/hyperlink" Target="mailto:atendimentogoverno@claroatendimento.com.br" TargetMode="External"/><Relationship Id="rId1" Type="http://schemas.openxmlformats.org/officeDocument/2006/relationships/hyperlink" Target="mailto:atualcomunicacao@terra.com.br" TargetMode="External"/><Relationship Id="rId6" Type="http://schemas.openxmlformats.org/officeDocument/2006/relationships/hyperlink" Target="mailto:licitacoes@comercialmarctel.com.br;comercialmarctel@comercialmarctel.com.br" TargetMode="External"/><Relationship Id="rId11" Type="http://schemas.openxmlformats.org/officeDocument/2006/relationships/hyperlink" Target="mailto:licitacoes@comercialmarctel.com.br;comercialmarctel@comercialmarctel.com.br" TargetMode="External"/><Relationship Id="rId5" Type="http://schemas.openxmlformats.org/officeDocument/2006/relationships/hyperlink" Target="mailto:licitacoes@comercialmarctel.com.br;comercialmarctel@comercialmarctel.com.br" TargetMode="External"/><Relationship Id="rId10" Type="http://schemas.openxmlformats.org/officeDocument/2006/relationships/hyperlink" Target="mailto:licitacoes@comercialmarctel.com.br;comercialmarctel@comercialmarctel.com.br" TargetMode="External"/><Relationship Id="rId4" Type="http://schemas.openxmlformats.org/officeDocument/2006/relationships/hyperlink" Target="mailto:atendimentogoverno@claroatendimento.com.br" TargetMode="External"/><Relationship Id="rId9" Type="http://schemas.openxmlformats.org/officeDocument/2006/relationships/hyperlink" Target="mailto:licitacoes@comercialmarctel.com.br;comercialmarctel@comercialmarctel.com.br" TargetMode="External"/><Relationship Id="rId14" Type="http://schemas.openxmlformats.org/officeDocument/2006/relationships/hyperlink" Target="mailto:licitacoes@comercialmarctel.com.br;comercialmarctel@comercialmarctel.com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CB99F-7B1F-41B5-BD29-7792BB8BC55B}">
  <dimension ref="A1:AO35"/>
  <sheetViews>
    <sheetView tabSelected="1" topLeftCell="A10" zoomScale="90" zoomScaleNormal="90" workbookViewId="0">
      <selection activeCell="F24" sqref="F24"/>
    </sheetView>
  </sheetViews>
  <sheetFormatPr defaultRowHeight="12.75" x14ac:dyDescent="0.25"/>
  <cols>
    <col min="1" max="1" width="8.140625" style="71" customWidth="1"/>
    <col min="2" max="2" width="10.42578125" style="71" customWidth="1"/>
    <col min="3" max="3" width="10.28515625" style="71" customWidth="1"/>
    <col min="4" max="5" width="25.140625" style="71" customWidth="1"/>
    <col min="6" max="6" width="14.140625" style="71" customWidth="1"/>
    <col min="7" max="12" width="15" style="71" customWidth="1"/>
    <col min="13" max="20" width="14.140625" style="71" bestFit="1" customWidth="1"/>
    <col min="21" max="21" width="9" style="71" bestFit="1" customWidth="1"/>
    <col min="22" max="23" width="15" style="71" customWidth="1"/>
    <col min="24" max="27" width="12.5703125" style="71" customWidth="1"/>
    <col min="28" max="28" width="14" style="71" customWidth="1"/>
    <col min="29" max="29" width="12.5703125" style="71" customWidth="1"/>
    <col min="30" max="31" width="17.28515625" style="71" bestFit="1" customWidth="1"/>
    <col min="32" max="32" width="14.140625" style="71" customWidth="1"/>
    <col min="33" max="34" width="17.42578125" style="71" customWidth="1"/>
    <col min="35" max="36" width="13.140625" style="71" customWidth="1"/>
    <col min="37" max="37" width="16.7109375" style="71" customWidth="1"/>
    <col min="38" max="38" width="12.5703125" style="71" customWidth="1"/>
    <col min="39" max="40" width="14.7109375" style="71" customWidth="1"/>
    <col min="41" max="41" width="12.140625" style="71" customWidth="1"/>
    <col min="42" max="16384" width="9.140625" style="71"/>
  </cols>
  <sheetData>
    <row r="1" spans="1:41" ht="95.25" customHeight="1" x14ac:dyDescent="0.25">
      <c r="B1" s="38" t="s">
        <v>54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</row>
    <row r="2" spans="1:41" ht="18" customHeight="1" x14ac:dyDescent="0.25">
      <c r="A2" s="75" t="s">
        <v>55</v>
      </c>
      <c r="B2" s="75"/>
      <c r="C2" s="75"/>
      <c r="D2" s="75"/>
      <c r="E2" s="75"/>
      <c r="F2" s="75"/>
      <c r="G2" s="75"/>
      <c r="H2" s="75"/>
      <c r="I2" s="75"/>
      <c r="J2" s="75"/>
    </row>
    <row r="3" spans="1:41" ht="18" customHeight="1" x14ac:dyDescent="0.25">
      <c r="A3" s="75" t="s">
        <v>56</v>
      </c>
      <c r="B3" s="75"/>
      <c r="C3" s="75"/>
      <c r="D3" s="75"/>
      <c r="E3" s="75"/>
      <c r="F3" s="75"/>
      <c r="G3" s="75"/>
      <c r="H3" s="75"/>
      <c r="I3" s="75"/>
      <c r="J3" s="75"/>
    </row>
    <row r="4" spans="1:41" ht="18" customHeight="1" x14ac:dyDescent="0.25">
      <c r="A4" s="40" t="s">
        <v>57</v>
      </c>
      <c r="B4" s="40"/>
      <c r="C4" s="40"/>
      <c r="D4" s="40"/>
      <c r="E4" s="40"/>
      <c r="F4" s="40"/>
      <c r="G4" s="40"/>
      <c r="H4" s="40"/>
      <c r="I4" s="40"/>
      <c r="J4" s="40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8"/>
    </row>
    <row r="5" spans="1:41" s="8" customFormat="1" ht="18" customHeight="1" x14ac:dyDescent="0.25">
      <c r="A5" s="39" t="s">
        <v>58</v>
      </c>
      <c r="B5" s="39"/>
      <c r="C5" s="39"/>
      <c r="D5" s="39"/>
      <c r="E5" s="39"/>
      <c r="F5" s="39"/>
      <c r="G5" s="39"/>
      <c r="H5" s="39"/>
      <c r="I5" s="39"/>
      <c r="J5" s="3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</row>
    <row r="6" spans="1:41" ht="18" customHeight="1" x14ac:dyDescent="0.25"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</row>
    <row r="7" spans="1:41" ht="18" customHeight="1" x14ac:dyDescent="0.25">
      <c r="A7" s="41" t="s">
        <v>53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3"/>
    </row>
    <row r="8" spans="1:41" s="67" customFormat="1" ht="42.75" customHeight="1" x14ac:dyDescent="0.25">
      <c r="A8" s="29" t="s">
        <v>69</v>
      </c>
      <c r="B8" s="29" t="s">
        <v>70</v>
      </c>
      <c r="C8" s="31" t="s">
        <v>71</v>
      </c>
      <c r="D8" s="33" t="s">
        <v>72</v>
      </c>
      <c r="E8" s="34"/>
      <c r="F8" s="11" t="s">
        <v>96</v>
      </c>
      <c r="G8" s="11" t="s">
        <v>96</v>
      </c>
      <c r="H8" s="11" t="s">
        <v>96</v>
      </c>
      <c r="I8" s="11" t="s">
        <v>96</v>
      </c>
      <c r="J8" s="11" t="s">
        <v>96</v>
      </c>
      <c r="K8" s="11" t="s">
        <v>96</v>
      </c>
      <c r="L8" s="11" t="s">
        <v>96</v>
      </c>
      <c r="M8" s="11" t="s">
        <v>96</v>
      </c>
      <c r="N8" s="11" t="s">
        <v>96</v>
      </c>
      <c r="O8" s="11" t="s">
        <v>96</v>
      </c>
      <c r="P8" s="11" t="s">
        <v>96</v>
      </c>
      <c r="Q8" s="11" t="s">
        <v>96</v>
      </c>
      <c r="R8" s="11" t="s">
        <v>96</v>
      </c>
      <c r="S8" s="11" t="s">
        <v>96</v>
      </c>
      <c r="T8" s="11" t="s">
        <v>96</v>
      </c>
      <c r="U8" s="31" t="s">
        <v>73</v>
      </c>
      <c r="V8" s="31" t="s">
        <v>74</v>
      </c>
      <c r="W8" s="37" t="s">
        <v>75</v>
      </c>
      <c r="X8" s="37" t="s">
        <v>76</v>
      </c>
      <c r="Y8" s="37" t="s">
        <v>77</v>
      </c>
    </row>
    <row r="9" spans="1:41" s="67" customFormat="1" ht="30.75" customHeight="1" x14ac:dyDescent="0.25">
      <c r="A9" s="30"/>
      <c r="B9" s="30"/>
      <c r="C9" s="32"/>
      <c r="D9" s="35"/>
      <c r="E9" s="36"/>
      <c r="F9" s="12">
        <v>1</v>
      </c>
      <c r="G9" s="12">
        <v>2</v>
      </c>
      <c r="H9" s="12">
        <v>3</v>
      </c>
      <c r="I9" s="12">
        <v>4</v>
      </c>
      <c r="J9" s="12">
        <v>5</v>
      </c>
      <c r="K9" s="12">
        <v>6</v>
      </c>
      <c r="L9" s="12">
        <v>7</v>
      </c>
      <c r="M9" s="12">
        <v>8</v>
      </c>
      <c r="N9" s="12">
        <v>9</v>
      </c>
      <c r="O9" s="12">
        <v>10</v>
      </c>
      <c r="P9" s="10">
        <v>11</v>
      </c>
      <c r="Q9" s="12">
        <v>12</v>
      </c>
      <c r="R9" s="10">
        <v>13</v>
      </c>
      <c r="S9" s="10">
        <v>14</v>
      </c>
      <c r="T9" s="10">
        <v>15</v>
      </c>
      <c r="U9" s="32"/>
      <c r="V9" s="32"/>
      <c r="W9" s="37"/>
      <c r="X9" s="37"/>
      <c r="Y9" s="37"/>
    </row>
    <row r="10" spans="1:41" ht="120.75" customHeight="1" x14ac:dyDescent="0.25">
      <c r="A10" s="13">
        <v>1</v>
      </c>
      <c r="B10" s="13">
        <v>31</v>
      </c>
      <c r="C10" s="13" t="s">
        <v>4</v>
      </c>
      <c r="D10" s="27" t="s">
        <v>82</v>
      </c>
      <c r="E10" s="28"/>
      <c r="F10" s="86">
        <v>93.82</v>
      </c>
      <c r="G10" s="24">
        <v>240.92</v>
      </c>
      <c r="H10" s="86">
        <v>124.85</v>
      </c>
      <c r="I10" s="87">
        <v>69.900000000000006</v>
      </c>
      <c r="J10" s="24">
        <v>239.97</v>
      </c>
      <c r="K10" s="91">
        <v>201.78</v>
      </c>
      <c r="L10" s="87">
        <v>162.47</v>
      </c>
      <c r="M10" s="86">
        <v>136.74</v>
      </c>
      <c r="N10" s="24">
        <v>275</v>
      </c>
      <c r="O10" s="86">
        <v>135</v>
      </c>
      <c r="P10" s="88">
        <v>142.52000000000001</v>
      </c>
      <c r="Q10" s="86">
        <v>138.5</v>
      </c>
      <c r="R10" s="86">
        <v>115.12</v>
      </c>
      <c r="S10" s="88">
        <v>155</v>
      </c>
      <c r="T10" s="92">
        <v>187.5</v>
      </c>
      <c r="U10" s="15">
        <f>COUNT(#REF!)</f>
        <v>0</v>
      </c>
      <c r="V10" s="16">
        <f>ROUND(AVERAGE(F10:T10),2)</f>
        <v>161.27000000000001</v>
      </c>
      <c r="W10" s="17">
        <f>ROUND(MEDIAN(F10:T10),2)</f>
        <v>142.52000000000001</v>
      </c>
      <c r="X10" s="17">
        <f>_xlfn.STDEV.S(F10:T10)</f>
        <v>57.543920302752404</v>
      </c>
      <c r="Y10" s="18">
        <f>X10/V10</f>
        <v>0.35681726485243631</v>
      </c>
    </row>
    <row r="11" spans="1:41" ht="13.5" customHeight="1" x14ac:dyDescent="0.25">
      <c r="A11" s="71" t="s">
        <v>79</v>
      </c>
    </row>
    <row r="12" spans="1:41" ht="13.5" customHeight="1" x14ac:dyDescent="0.25">
      <c r="A12" s="71" t="s">
        <v>80</v>
      </c>
    </row>
    <row r="13" spans="1:41" ht="13.5" customHeight="1" x14ac:dyDescent="0.25">
      <c r="A13" s="77" t="s">
        <v>81</v>
      </c>
      <c r="B13" s="77"/>
      <c r="C13" s="77"/>
      <c r="D13" s="77"/>
      <c r="E13" s="77"/>
      <c r="F13" s="77"/>
      <c r="G13" s="77"/>
      <c r="H13" s="77"/>
    </row>
    <row r="14" spans="1:41" x14ac:dyDescent="0.25">
      <c r="F14" s="78"/>
    </row>
    <row r="15" spans="1:41" ht="15.75" customHeight="1" x14ac:dyDescent="0.25">
      <c r="A15" s="83" t="s">
        <v>103</v>
      </c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/>
      <c r="AC15"/>
      <c r="AD15"/>
      <c r="AE15"/>
    </row>
    <row r="16" spans="1:41" s="67" customFormat="1" ht="42.75" customHeight="1" x14ac:dyDescent="0.25">
      <c r="A16" s="83" t="s">
        <v>69</v>
      </c>
      <c r="B16" s="83" t="s">
        <v>70</v>
      </c>
      <c r="C16" s="37" t="s">
        <v>71</v>
      </c>
      <c r="D16" s="83" t="s">
        <v>72</v>
      </c>
      <c r="E16" s="83"/>
      <c r="F16" s="11" t="s">
        <v>96</v>
      </c>
      <c r="G16" s="11" t="s">
        <v>96</v>
      </c>
      <c r="H16" s="11" t="s">
        <v>96</v>
      </c>
      <c r="I16" s="11" t="s">
        <v>96</v>
      </c>
      <c r="J16" s="11" t="s">
        <v>96</v>
      </c>
      <c r="K16" s="11" t="s">
        <v>96</v>
      </c>
      <c r="L16" s="11" t="s">
        <v>96</v>
      </c>
      <c r="M16" s="11" t="s">
        <v>96</v>
      </c>
      <c r="N16" s="11" t="s">
        <v>96</v>
      </c>
      <c r="O16" s="11" t="s">
        <v>96</v>
      </c>
      <c r="P16" s="11" t="s">
        <v>96</v>
      </c>
      <c r="Q16" s="11" t="s">
        <v>96</v>
      </c>
      <c r="R16" s="11" t="s">
        <v>96</v>
      </c>
      <c r="S16" s="11" t="s">
        <v>96</v>
      </c>
      <c r="T16" s="11" t="s">
        <v>96</v>
      </c>
      <c r="U16" s="37" t="s">
        <v>73</v>
      </c>
      <c r="V16" s="37" t="s">
        <v>98</v>
      </c>
      <c r="W16" s="37" t="s">
        <v>99</v>
      </c>
      <c r="X16" s="37" t="s">
        <v>76</v>
      </c>
      <c r="Y16" s="37" t="s">
        <v>77</v>
      </c>
      <c r="Z16" s="37" t="s">
        <v>78</v>
      </c>
      <c r="AA16" s="37" t="s">
        <v>96</v>
      </c>
      <c r="AB16"/>
      <c r="AC16"/>
      <c r="AD16"/>
    </row>
    <row r="17" spans="1:30" s="67" customFormat="1" ht="30.75" customHeight="1" x14ac:dyDescent="0.25">
      <c r="A17" s="83"/>
      <c r="B17" s="83"/>
      <c r="C17" s="37"/>
      <c r="D17" s="83"/>
      <c r="E17" s="83"/>
      <c r="F17" s="10">
        <v>1</v>
      </c>
      <c r="G17" s="10">
        <v>2</v>
      </c>
      <c r="H17" s="10">
        <v>3</v>
      </c>
      <c r="I17" s="10">
        <v>4</v>
      </c>
      <c r="J17" s="10">
        <v>5</v>
      </c>
      <c r="K17" s="10">
        <v>6</v>
      </c>
      <c r="L17" s="10">
        <v>7</v>
      </c>
      <c r="M17" s="10">
        <v>8</v>
      </c>
      <c r="N17" s="10">
        <v>9</v>
      </c>
      <c r="O17" s="10">
        <v>10</v>
      </c>
      <c r="P17" s="10">
        <v>11</v>
      </c>
      <c r="Q17" s="10">
        <v>12</v>
      </c>
      <c r="R17" s="10">
        <v>13</v>
      </c>
      <c r="S17" s="10">
        <v>14</v>
      </c>
      <c r="T17" s="10">
        <v>15</v>
      </c>
      <c r="U17" s="37"/>
      <c r="V17" s="37"/>
      <c r="W17" s="37"/>
      <c r="X17" s="37"/>
      <c r="Y17" s="37"/>
      <c r="Z17" s="37"/>
      <c r="AA17" s="37"/>
      <c r="AB17"/>
      <c r="AC17"/>
      <c r="AD17"/>
    </row>
    <row r="18" spans="1:30" ht="120.75" customHeight="1" x14ac:dyDescent="0.25">
      <c r="A18" s="13">
        <v>1</v>
      </c>
      <c r="B18" s="13">
        <v>31</v>
      </c>
      <c r="C18" s="13" t="s">
        <v>4</v>
      </c>
      <c r="D18" s="89" t="s">
        <v>82</v>
      </c>
      <c r="E18" s="89"/>
      <c r="F18" s="86">
        <v>93.82</v>
      </c>
      <c r="G18" s="14"/>
      <c r="H18" s="86">
        <v>124.85</v>
      </c>
      <c r="I18" s="87">
        <v>69.900000000000006</v>
      </c>
      <c r="J18" s="14"/>
      <c r="K18" s="91"/>
      <c r="L18" s="87">
        <v>162.47</v>
      </c>
      <c r="M18" s="86">
        <v>136.74</v>
      </c>
      <c r="N18" s="14"/>
      <c r="O18" s="86">
        <v>135</v>
      </c>
      <c r="P18" s="88">
        <v>142.52000000000001</v>
      </c>
      <c r="Q18" s="86">
        <v>138.5</v>
      </c>
      <c r="R18" s="86">
        <v>115.12</v>
      </c>
      <c r="S18" s="88">
        <v>155</v>
      </c>
      <c r="T18" s="92"/>
      <c r="U18" s="90">
        <f>COUNT(F18:T18)</f>
        <v>10</v>
      </c>
      <c r="V18" s="17">
        <f>ROUND(AVERAGE(F18:T18),2)</f>
        <v>127.39</v>
      </c>
      <c r="W18" s="17">
        <f>ROUND(MEDIAN(F18:T18),2)</f>
        <v>135.87</v>
      </c>
      <c r="X18" s="17">
        <f>_xlfn.STDEV.S(F18:T18)</f>
        <v>28.046888439024883</v>
      </c>
      <c r="Y18" s="18">
        <f>X18/V18</f>
        <v>0.22016554234260838</v>
      </c>
      <c r="Z18" s="85" t="str">
        <f>IF(Y18&gt;25%,"Mediana","Média Aritmética")</f>
        <v>Média Aritmética</v>
      </c>
      <c r="AA18" s="20">
        <f>ROUND(V18,2)</f>
        <v>127.39</v>
      </c>
      <c r="AB18"/>
      <c r="AC18"/>
      <c r="AD18"/>
    </row>
    <row r="19" spans="1:30" ht="15" x14ac:dyDescent="0.25">
      <c r="AA19"/>
      <c r="AB19"/>
    </row>
    <row r="20" spans="1:30" ht="15" customHeight="1" x14ac:dyDescent="0.25">
      <c r="A20" s="93" t="s">
        <v>102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</row>
    <row r="21" spans="1:30" ht="50.25" customHeight="1" x14ac:dyDescent="0.25">
      <c r="A21" s="83" t="s">
        <v>69</v>
      </c>
      <c r="B21" s="10" t="s">
        <v>70</v>
      </c>
      <c r="C21" s="37" t="s">
        <v>71</v>
      </c>
      <c r="D21" s="83" t="s">
        <v>101</v>
      </c>
      <c r="E21" s="83"/>
      <c r="F21" s="84" t="s">
        <v>90</v>
      </c>
      <c r="G21" s="11" t="s">
        <v>91</v>
      </c>
      <c r="H21" s="11" t="s">
        <v>92</v>
      </c>
      <c r="I21" s="11" t="s">
        <v>97</v>
      </c>
      <c r="J21" s="11" t="s">
        <v>93</v>
      </c>
      <c r="K21" s="11" t="s">
        <v>94</v>
      </c>
      <c r="L21" s="11" t="s">
        <v>95</v>
      </c>
      <c r="M21" s="7"/>
      <c r="N21"/>
      <c r="AA21" s="79"/>
      <c r="AB21" s="79"/>
      <c r="AC21" s="79"/>
    </row>
    <row r="22" spans="1:30" ht="15" x14ac:dyDescent="0.25">
      <c r="A22" s="83"/>
      <c r="B22" s="10" t="s">
        <v>83</v>
      </c>
      <c r="C22" s="37"/>
      <c r="D22" s="83"/>
      <c r="E22" s="83"/>
      <c r="F22" s="10" t="s">
        <v>84</v>
      </c>
      <c r="G22" s="10" t="s">
        <v>85</v>
      </c>
      <c r="H22" s="10" t="s">
        <v>86</v>
      </c>
      <c r="I22" s="10" t="s">
        <v>87</v>
      </c>
      <c r="J22" s="10" t="s">
        <v>100</v>
      </c>
      <c r="K22" s="10" t="s">
        <v>88</v>
      </c>
      <c r="L22" s="10" t="s">
        <v>89</v>
      </c>
      <c r="N22"/>
    </row>
    <row r="23" spans="1:30" ht="120.75" customHeight="1" x14ac:dyDescent="0.25">
      <c r="A23" s="80">
        <v>1</v>
      </c>
      <c r="B23" s="80">
        <v>31</v>
      </c>
      <c r="C23" s="80" t="s">
        <v>4</v>
      </c>
      <c r="D23" s="81" t="s">
        <v>82</v>
      </c>
      <c r="E23" s="82"/>
      <c r="F23" s="19">
        <f>ROUND(AA18,2)</f>
        <v>127.39</v>
      </c>
      <c r="G23" s="13">
        <v>4</v>
      </c>
      <c r="H23" s="20">
        <f>ROUND(F23*0.7,2)</f>
        <v>89.17</v>
      </c>
      <c r="I23" s="20">
        <f>ROUND(B23*F23,2)</f>
        <v>3949.09</v>
      </c>
      <c r="J23" s="20">
        <f>ROUND(I23+(H23*G23),2)</f>
        <v>4305.7700000000004</v>
      </c>
      <c r="K23" s="20">
        <f>ROUND(I23*12,2)</f>
        <v>47389.08</v>
      </c>
      <c r="L23" s="94">
        <f>ROUND(J23*12,2)</f>
        <v>51669.24</v>
      </c>
      <c r="N23"/>
    </row>
    <row r="24" spans="1:30" x14ac:dyDescent="0.25">
      <c r="F24" s="76"/>
      <c r="H24" s="79"/>
      <c r="K24" s="79"/>
      <c r="L24" s="79"/>
    </row>
    <row r="25" spans="1:30" x14ac:dyDescent="0.25">
      <c r="F25" s="76"/>
    </row>
    <row r="26" spans="1:30" x14ac:dyDescent="0.25">
      <c r="F26" s="76"/>
    </row>
    <row r="27" spans="1:30" ht="22.5" customHeight="1" x14ac:dyDescent="0.25">
      <c r="F27" s="76"/>
    </row>
    <row r="28" spans="1:30" x14ac:dyDescent="0.25">
      <c r="F28" s="76"/>
    </row>
    <row r="29" spans="1:30" x14ac:dyDescent="0.25">
      <c r="F29" s="76"/>
    </row>
    <row r="30" spans="1:30" x14ac:dyDescent="0.25">
      <c r="F30" s="76"/>
    </row>
    <row r="31" spans="1:30" x14ac:dyDescent="0.25">
      <c r="F31" s="76"/>
    </row>
    <row r="32" spans="1:30" x14ac:dyDescent="0.25">
      <c r="F32" s="76"/>
    </row>
    <row r="33" spans="6:6" x14ac:dyDescent="0.25">
      <c r="F33" s="76"/>
    </row>
    <row r="34" spans="6:6" x14ac:dyDescent="0.25">
      <c r="F34" s="76"/>
    </row>
    <row r="35" spans="6:6" x14ac:dyDescent="0.25">
      <c r="F35" s="76"/>
    </row>
  </sheetData>
  <mergeCells count="34">
    <mergeCell ref="AA16:AA17"/>
    <mergeCell ref="A15:AA15"/>
    <mergeCell ref="C21:C22"/>
    <mergeCell ref="D23:E23"/>
    <mergeCell ref="A21:A22"/>
    <mergeCell ref="D21:E22"/>
    <mergeCell ref="A20:L20"/>
    <mergeCell ref="V8:V9"/>
    <mergeCell ref="B1:AN1"/>
    <mergeCell ref="A2:J2"/>
    <mergeCell ref="A5:J5"/>
    <mergeCell ref="A3:J3"/>
    <mergeCell ref="A4:J4"/>
    <mergeCell ref="X8:X9"/>
    <mergeCell ref="Y8:Y9"/>
    <mergeCell ref="W8:W9"/>
    <mergeCell ref="A7:Y7"/>
    <mergeCell ref="B8:B9"/>
    <mergeCell ref="A8:A9"/>
    <mergeCell ref="C8:C9"/>
    <mergeCell ref="D8:E9"/>
    <mergeCell ref="U8:U9"/>
    <mergeCell ref="Z16:Z17"/>
    <mergeCell ref="D10:E10"/>
    <mergeCell ref="U16:U17"/>
    <mergeCell ref="V16:V17"/>
    <mergeCell ref="W16:W17"/>
    <mergeCell ref="X16:X17"/>
    <mergeCell ref="Y16:Y17"/>
    <mergeCell ref="D18:E18"/>
    <mergeCell ref="A16:A17"/>
    <mergeCell ref="B16:B17"/>
    <mergeCell ref="C16:C17"/>
    <mergeCell ref="D16:E17"/>
  </mergeCells>
  <phoneticPr fontId="6" type="noConversion"/>
  <pageMargins left="0.511811024" right="0.511811024" top="0.78740157499999996" bottom="0.78740157499999996" header="0.31496062000000002" footer="0.31496062000000002"/>
  <pageSetup paperSize="9" scale="2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6D245-4745-47C4-9887-7A1FBF141F03}">
  <dimension ref="A1:T18"/>
  <sheetViews>
    <sheetView workbookViewId="0">
      <selection activeCell="F20" sqref="F20"/>
    </sheetView>
  </sheetViews>
  <sheetFormatPr defaultRowHeight="12.75" x14ac:dyDescent="0.25"/>
  <cols>
    <col min="1" max="1" width="10.42578125" style="71" customWidth="1"/>
    <col min="2" max="3" width="10.42578125" style="71" bestFit="1" customWidth="1"/>
    <col min="4" max="5" width="9.140625" style="71"/>
    <col min="6" max="6" width="42.28515625" style="71" customWidth="1"/>
    <col min="7" max="7" width="17.42578125" style="71" customWidth="1"/>
    <col min="8" max="9" width="9.140625" style="71"/>
    <col min="10" max="10" width="28.140625" style="71" customWidth="1"/>
    <col min="11" max="11" width="22" style="71" customWidth="1"/>
    <col min="12" max="18" width="9.140625" style="71"/>
    <col min="19" max="19" width="23.28515625" style="71" customWidth="1"/>
    <col min="20" max="16384" width="9.140625" style="71"/>
  </cols>
  <sheetData>
    <row r="1" spans="1:20" ht="36" customHeight="1" x14ac:dyDescent="0.25">
      <c r="A1" s="44" t="s">
        <v>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</row>
    <row r="2" spans="1:20" s="70" customFormat="1" ht="42.75" customHeight="1" x14ac:dyDescent="0.25">
      <c r="A2" s="68" t="s">
        <v>60</v>
      </c>
      <c r="B2" s="69" t="s">
        <v>61</v>
      </c>
      <c r="C2" s="69" t="s">
        <v>62</v>
      </c>
      <c r="D2" s="41" t="s">
        <v>63</v>
      </c>
      <c r="E2" s="42"/>
      <c r="F2" s="43"/>
      <c r="G2" s="69" t="s">
        <v>59</v>
      </c>
      <c r="H2" s="41" t="s">
        <v>64</v>
      </c>
      <c r="I2" s="42"/>
      <c r="J2" s="26"/>
      <c r="K2" s="68" t="s">
        <v>65</v>
      </c>
      <c r="L2" s="41" t="s">
        <v>66</v>
      </c>
      <c r="M2" s="42"/>
      <c r="N2" s="42"/>
      <c r="O2" s="43"/>
      <c r="P2" s="68" t="s">
        <v>0</v>
      </c>
      <c r="Q2" s="68" t="s">
        <v>1</v>
      </c>
      <c r="R2" s="41" t="s">
        <v>67</v>
      </c>
      <c r="S2" s="43"/>
      <c r="T2" s="68" t="s">
        <v>68</v>
      </c>
    </row>
    <row r="3" spans="1:20" s="72" customFormat="1" ht="26.25" customHeight="1" x14ac:dyDescent="0.25">
      <c r="A3" s="1">
        <v>1</v>
      </c>
      <c r="B3" s="23">
        <v>45691</v>
      </c>
      <c r="C3" s="23">
        <v>46056</v>
      </c>
      <c r="D3" s="46" t="s">
        <v>5</v>
      </c>
      <c r="E3" s="47"/>
      <c r="F3" s="48"/>
      <c r="G3" s="22">
        <v>93.82</v>
      </c>
      <c r="H3" s="49" t="s">
        <v>29</v>
      </c>
      <c r="I3" s="50"/>
      <c r="J3" s="51"/>
      <c r="K3" s="3" t="s">
        <v>52</v>
      </c>
      <c r="L3" s="52" t="s">
        <v>31</v>
      </c>
      <c r="M3" s="53"/>
      <c r="N3" s="53"/>
      <c r="O3" s="54"/>
      <c r="P3" s="1">
        <v>390004</v>
      </c>
      <c r="Q3" s="1" t="s">
        <v>3</v>
      </c>
      <c r="R3" s="55" t="s">
        <v>32</v>
      </c>
      <c r="S3" s="56"/>
      <c r="T3" s="1">
        <v>1</v>
      </c>
    </row>
    <row r="4" spans="1:20" ht="26.25" customHeight="1" x14ac:dyDescent="0.25">
      <c r="A4" s="1">
        <f>A3+1</f>
        <v>2</v>
      </c>
      <c r="B4" s="2">
        <v>44462</v>
      </c>
      <c r="C4" s="2">
        <v>46288</v>
      </c>
      <c r="D4" s="46" t="s">
        <v>51</v>
      </c>
      <c r="E4" s="57"/>
      <c r="F4" s="58"/>
      <c r="G4" s="21">
        <v>240.92</v>
      </c>
      <c r="H4" s="49" t="s">
        <v>10</v>
      </c>
      <c r="I4" s="50"/>
      <c r="J4" s="51"/>
      <c r="K4" s="3" t="s">
        <v>11</v>
      </c>
      <c r="L4" s="59" t="s">
        <v>8</v>
      </c>
      <c r="M4" s="60"/>
      <c r="N4" s="60"/>
      <c r="O4" s="61"/>
      <c r="P4" s="1">
        <v>130005</v>
      </c>
      <c r="Q4" s="1" t="s">
        <v>3</v>
      </c>
      <c r="R4" s="55" t="s">
        <v>9</v>
      </c>
      <c r="S4" s="56"/>
      <c r="T4" s="1">
        <v>1</v>
      </c>
    </row>
    <row r="5" spans="1:20" ht="26.25" customHeight="1" x14ac:dyDescent="0.25">
      <c r="A5" s="1">
        <f t="shared" ref="A5:A15" si="0">A4+1</f>
        <v>3</v>
      </c>
      <c r="B5" s="2">
        <v>45744</v>
      </c>
      <c r="C5" s="2">
        <v>46109</v>
      </c>
      <c r="D5" s="46" t="s">
        <v>14</v>
      </c>
      <c r="E5" s="47"/>
      <c r="F5" s="48"/>
      <c r="G5" s="22">
        <v>124.85</v>
      </c>
      <c r="H5" s="49" t="s">
        <v>6</v>
      </c>
      <c r="I5" s="50"/>
      <c r="J5" s="51"/>
      <c r="K5" s="3" t="s">
        <v>7</v>
      </c>
      <c r="L5" s="59" t="s">
        <v>12</v>
      </c>
      <c r="M5" s="60"/>
      <c r="N5" s="60"/>
      <c r="O5" s="61"/>
      <c r="P5" s="73">
        <v>540004</v>
      </c>
      <c r="Q5" s="1" t="s">
        <v>3</v>
      </c>
      <c r="R5" s="55" t="s">
        <v>13</v>
      </c>
      <c r="S5" s="56"/>
      <c r="T5" s="1">
        <v>1</v>
      </c>
    </row>
    <row r="6" spans="1:20" ht="26.25" customHeight="1" x14ac:dyDescent="0.25">
      <c r="A6" s="1">
        <f t="shared" si="0"/>
        <v>4</v>
      </c>
      <c r="B6" s="2">
        <v>46059</v>
      </c>
      <c r="C6" s="2">
        <v>46424</v>
      </c>
      <c r="D6" s="62" t="s">
        <v>21</v>
      </c>
      <c r="E6" s="57"/>
      <c r="F6" s="58"/>
      <c r="G6" s="87">
        <v>69.900000000000006</v>
      </c>
      <c r="H6" s="49" t="s">
        <v>25</v>
      </c>
      <c r="I6" s="50"/>
      <c r="J6" s="51"/>
      <c r="K6" s="3" t="s">
        <v>24</v>
      </c>
      <c r="L6" s="59" t="s">
        <v>15</v>
      </c>
      <c r="M6" s="60"/>
      <c r="N6" s="60"/>
      <c r="O6" s="61"/>
      <c r="P6" s="1">
        <v>110805</v>
      </c>
      <c r="Q6" s="1" t="s">
        <v>3</v>
      </c>
      <c r="R6" s="55" t="s">
        <v>16</v>
      </c>
      <c r="S6" s="56"/>
      <c r="T6" s="1">
        <v>1</v>
      </c>
    </row>
    <row r="7" spans="1:20" ht="26.25" customHeight="1" x14ac:dyDescent="0.25">
      <c r="A7" s="1">
        <f t="shared" si="0"/>
        <v>5</v>
      </c>
      <c r="B7" s="2">
        <v>46023</v>
      </c>
      <c r="C7" s="2">
        <v>46388</v>
      </c>
      <c r="D7" s="62" t="s">
        <v>20</v>
      </c>
      <c r="E7" s="57"/>
      <c r="F7" s="58"/>
      <c r="G7" s="87">
        <v>239.97</v>
      </c>
      <c r="H7" s="49" t="s">
        <v>29</v>
      </c>
      <c r="I7" s="50"/>
      <c r="J7" s="51"/>
      <c r="K7" s="3" t="s">
        <v>52</v>
      </c>
      <c r="L7" s="59" t="s">
        <v>17</v>
      </c>
      <c r="M7" s="60"/>
      <c r="N7" s="60"/>
      <c r="O7" s="61"/>
      <c r="P7" s="1">
        <v>70016</v>
      </c>
      <c r="Q7" s="1" t="s">
        <v>18</v>
      </c>
      <c r="R7" s="55" t="s">
        <v>19</v>
      </c>
      <c r="S7" s="56"/>
      <c r="T7" s="1">
        <v>1</v>
      </c>
    </row>
    <row r="8" spans="1:20" ht="26.25" customHeight="1" x14ac:dyDescent="0.25">
      <c r="A8" s="1">
        <f t="shared" si="0"/>
        <v>6</v>
      </c>
      <c r="B8" s="2">
        <v>46034</v>
      </c>
      <c r="C8" s="2">
        <v>46399</v>
      </c>
      <c r="D8" s="62" t="s">
        <v>21</v>
      </c>
      <c r="E8" s="57"/>
      <c r="F8" s="58"/>
      <c r="G8" s="87">
        <v>201.78</v>
      </c>
      <c r="H8" s="49" t="s">
        <v>25</v>
      </c>
      <c r="I8" s="50"/>
      <c r="J8" s="51"/>
      <c r="K8" s="3" t="s">
        <v>24</v>
      </c>
      <c r="L8" s="59" t="s">
        <v>22</v>
      </c>
      <c r="M8" s="60"/>
      <c r="N8" s="60"/>
      <c r="O8" s="61"/>
      <c r="P8" s="1">
        <v>4000</v>
      </c>
      <c r="Q8" s="1" t="s">
        <v>3</v>
      </c>
      <c r="R8" s="55" t="s">
        <v>23</v>
      </c>
      <c r="S8" s="56"/>
      <c r="T8" s="1">
        <v>1</v>
      </c>
    </row>
    <row r="9" spans="1:20" ht="26.25" customHeight="1" x14ac:dyDescent="0.25">
      <c r="A9" s="1">
        <f t="shared" si="0"/>
        <v>7</v>
      </c>
      <c r="B9" s="2">
        <v>45666</v>
      </c>
      <c r="C9" s="2">
        <v>46761</v>
      </c>
      <c r="D9" s="62" t="s">
        <v>21</v>
      </c>
      <c r="E9" s="57"/>
      <c r="F9" s="58"/>
      <c r="G9" s="87">
        <v>162.47</v>
      </c>
      <c r="H9" s="49" t="s">
        <v>25</v>
      </c>
      <c r="I9" s="50"/>
      <c r="J9" s="51"/>
      <c r="K9" s="3" t="s">
        <v>24</v>
      </c>
      <c r="L9" s="59" t="s">
        <v>26</v>
      </c>
      <c r="M9" s="60"/>
      <c r="N9" s="60"/>
      <c r="O9" s="61"/>
      <c r="P9" s="1">
        <v>70019</v>
      </c>
      <c r="Q9" s="1" t="s">
        <v>27</v>
      </c>
      <c r="R9" s="55" t="s">
        <v>28</v>
      </c>
      <c r="S9" s="56"/>
      <c r="T9" s="1">
        <v>1</v>
      </c>
    </row>
    <row r="10" spans="1:20" ht="26.25" customHeight="1" x14ac:dyDescent="0.25">
      <c r="A10" s="1">
        <f t="shared" si="0"/>
        <v>8</v>
      </c>
      <c r="B10" s="2">
        <v>46020</v>
      </c>
      <c r="C10" s="2">
        <v>46385</v>
      </c>
      <c r="D10" s="46" t="s">
        <v>5</v>
      </c>
      <c r="E10" s="47"/>
      <c r="F10" s="48"/>
      <c r="G10" s="86">
        <v>136.74</v>
      </c>
      <c r="H10" s="49" t="s">
        <v>29</v>
      </c>
      <c r="I10" s="50"/>
      <c r="J10" s="51"/>
      <c r="K10" s="3" t="s">
        <v>52</v>
      </c>
      <c r="L10" s="59" t="s">
        <v>30</v>
      </c>
      <c r="M10" s="60"/>
      <c r="N10" s="60"/>
      <c r="O10" s="61"/>
      <c r="P10" s="1">
        <v>530001</v>
      </c>
      <c r="Q10" s="1" t="s">
        <v>3</v>
      </c>
      <c r="R10" s="55" t="s">
        <v>36</v>
      </c>
      <c r="S10" s="56"/>
      <c r="T10" s="1">
        <v>1</v>
      </c>
    </row>
    <row r="11" spans="1:20" ht="26.25" customHeight="1" x14ac:dyDescent="0.25">
      <c r="A11" s="1">
        <f t="shared" si="0"/>
        <v>9</v>
      </c>
      <c r="B11" s="2">
        <v>45103</v>
      </c>
      <c r="C11" s="2">
        <v>46929</v>
      </c>
      <c r="D11" s="46" t="s">
        <v>5</v>
      </c>
      <c r="E11" s="47"/>
      <c r="F11" s="48"/>
      <c r="G11" s="86">
        <v>275</v>
      </c>
      <c r="H11" s="49" t="s">
        <v>29</v>
      </c>
      <c r="I11" s="50"/>
      <c r="J11" s="51"/>
      <c r="K11" s="3" t="s">
        <v>52</v>
      </c>
      <c r="L11" s="55" t="s">
        <v>33</v>
      </c>
      <c r="M11" s="74"/>
      <c r="N11" s="74"/>
      <c r="O11" s="56"/>
      <c r="P11" s="1">
        <v>110161</v>
      </c>
      <c r="Q11" s="1" t="s">
        <v>3</v>
      </c>
      <c r="R11" s="55" t="s">
        <v>34</v>
      </c>
      <c r="S11" s="56"/>
      <c r="T11" s="1">
        <v>1</v>
      </c>
    </row>
    <row r="12" spans="1:20" ht="26.25" customHeight="1" x14ac:dyDescent="0.25">
      <c r="A12" s="1">
        <f t="shared" si="0"/>
        <v>10</v>
      </c>
      <c r="B12" s="4">
        <v>46078</v>
      </c>
      <c r="C12" s="4">
        <v>46808</v>
      </c>
      <c r="D12" s="46" t="s">
        <v>5</v>
      </c>
      <c r="E12" s="47"/>
      <c r="F12" s="48"/>
      <c r="G12" s="86">
        <v>135</v>
      </c>
      <c r="H12" s="49" t="s">
        <v>29</v>
      </c>
      <c r="I12" s="50"/>
      <c r="J12" s="51"/>
      <c r="K12" s="3" t="s">
        <v>52</v>
      </c>
      <c r="L12" s="59" t="s">
        <v>35</v>
      </c>
      <c r="M12" s="60"/>
      <c r="N12" s="60"/>
      <c r="O12" s="61"/>
      <c r="P12" s="5">
        <v>400045</v>
      </c>
      <c r="Q12" s="5" t="s">
        <v>3</v>
      </c>
      <c r="R12" s="55" t="s">
        <v>37</v>
      </c>
      <c r="S12" s="56"/>
      <c r="T12" s="5">
        <v>1</v>
      </c>
    </row>
    <row r="13" spans="1:20" ht="26.25" customHeight="1" x14ac:dyDescent="0.25">
      <c r="A13" s="5">
        <f t="shared" si="0"/>
        <v>11</v>
      </c>
      <c r="B13" s="4">
        <v>45936</v>
      </c>
      <c r="C13" s="4">
        <v>46301</v>
      </c>
      <c r="D13" s="63" t="s">
        <v>5</v>
      </c>
      <c r="E13" s="64"/>
      <c r="F13" s="65"/>
      <c r="G13" s="88">
        <v>142.52000000000001</v>
      </c>
      <c r="H13" s="49" t="s">
        <v>29</v>
      </c>
      <c r="I13" s="50"/>
      <c r="J13" s="51"/>
      <c r="K13" s="3" t="s">
        <v>52</v>
      </c>
      <c r="L13" s="59" t="s">
        <v>39</v>
      </c>
      <c r="M13" s="60"/>
      <c r="N13" s="60"/>
      <c r="O13" s="61"/>
      <c r="P13" s="5">
        <v>753000</v>
      </c>
      <c r="Q13" s="5" t="s">
        <v>3</v>
      </c>
      <c r="R13" s="55" t="s">
        <v>38</v>
      </c>
      <c r="S13" s="56"/>
      <c r="T13" s="6">
        <v>1</v>
      </c>
    </row>
    <row r="14" spans="1:20" ht="26.25" customHeight="1" x14ac:dyDescent="0.25">
      <c r="A14" s="5">
        <f t="shared" si="0"/>
        <v>12</v>
      </c>
      <c r="B14" s="4">
        <v>45802</v>
      </c>
      <c r="C14" s="4">
        <v>47628</v>
      </c>
      <c r="D14" s="63" t="s">
        <v>5</v>
      </c>
      <c r="E14" s="64"/>
      <c r="F14" s="65"/>
      <c r="G14" s="86">
        <v>138.5</v>
      </c>
      <c r="H14" s="49" t="s">
        <v>29</v>
      </c>
      <c r="I14" s="50"/>
      <c r="J14" s="51"/>
      <c r="K14" s="3" t="s">
        <v>52</v>
      </c>
      <c r="L14" s="59" t="s">
        <v>42</v>
      </c>
      <c r="M14" s="60"/>
      <c r="N14" s="60"/>
      <c r="O14" s="61"/>
      <c r="P14" s="5">
        <v>112408</v>
      </c>
      <c r="Q14" s="5" t="s">
        <v>3</v>
      </c>
      <c r="R14" s="55" t="s">
        <v>41</v>
      </c>
      <c r="S14" s="56"/>
      <c r="T14" s="5">
        <v>1</v>
      </c>
    </row>
    <row r="15" spans="1:20" ht="26.25" customHeight="1" x14ac:dyDescent="0.25">
      <c r="A15" s="5">
        <f t="shared" si="0"/>
        <v>13</v>
      </c>
      <c r="B15" s="4">
        <v>45845</v>
      </c>
      <c r="C15" s="4">
        <v>46575</v>
      </c>
      <c r="D15" s="66" t="s">
        <v>40</v>
      </c>
      <c r="E15" s="66"/>
      <c r="F15" s="66"/>
      <c r="G15" s="86">
        <v>115.12</v>
      </c>
      <c r="H15" s="49" t="s">
        <v>29</v>
      </c>
      <c r="I15" s="50"/>
      <c r="J15" s="51"/>
      <c r="K15" s="3" t="s">
        <v>52</v>
      </c>
      <c r="L15" s="59" t="s">
        <v>44</v>
      </c>
      <c r="M15" s="60"/>
      <c r="N15" s="60"/>
      <c r="O15" s="61"/>
      <c r="P15" s="5">
        <v>77000</v>
      </c>
      <c r="Q15" s="5" t="s">
        <v>3</v>
      </c>
      <c r="R15" s="55" t="s">
        <v>43</v>
      </c>
      <c r="S15" s="56"/>
      <c r="T15" s="5">
        <v>1</v>
      </c>
    </row>
    <row r="16" spans="1:20" ht="26.25" customHeight="1" x14ac:dyDescent="0.25">
      <c r="A16" s="5">
        <v>14</v>
      </c>
      <c r="B16" s="4">
        <v>46071</v>
      </c>
      <c r="C16" s="4">
        <v>46436</v>
      </c>
      <c r="D16" s="66" t="s">
        <v>40</v>
      </c>
      <c r="E16" s="66"/>
      <c r="F16" s="66"/>
      <c r="G16" s="88">
        <v>155</v>
      </c>
      <c r="H16" s="49" t="s">
        <v>29</v>
      </c>
      <c r="I16" s="50"/>
      <c r="J16" s="51"/>
      <c r="K16" s="3" t="s">
        <v>52</v>
      </c>
      <c r="L16" s="59" t="s">
        <v>45</v>
      </c>
      <c r="M16" s="60"/>
      <c r="N16" s="60"/>
      <c r="O16" s="61"/>
      <c r="P16" s="5">
        <v>320004</v>
      </c>
      <c r="Q16" s="5" t="s">
        <v>3</v>
      </c>
      <c r="R16" s="55" t="s">
        <v>46</v>
      </c>
      <c r="S16" s="56"/>
      <c r="T16" s="5">
        <v>1</v>
      </c>
    </row>
    <row r="17" spans="1:20" ht="26.25" customHeight="1" x14ac:dyDescent="0.25">
      <c r="A17" s="5">
        <v>15</v>
      </c>
      <c r="B17" s="4">
        <v>45939</v>
      </c>
      <c r="C17" s="4">
        <v>46304</v>
      </c>
      <c r="D17" s="66" t="s">
        <v>47</v>
      </c>
      <c r="E17" s="66"/>
      <c r="F17" s="66"/>
      <c r="G17" s="86">
        <v>187.5</v>
      </c>
      <c r="H17" s="49" t="s">
        <v>29</v>
      </c>
      <c r="I17" s="50"/>
      <c r="J17" s="51"/>
      <c r="K17" s="3" t="s">
        <v>52</v>
      </c>
      <c r="L17" s="59" t="s">
        <v>48</v>
      </c>
      <c r="M17" s="60"/>
      <c r="N17" s="60"/>
      <c r="O17" s="61"/>
      <c r="P17" s="5">
        <v>470102</v>
      </c>
      <c r="Q17" s="5" t="s">
        <v>49</v>
      </c>
      <c r="R17" s="55" t="s">
        <v>50</v>
      </c>
      <c r="S17" s="56"/>
      <c r="T17" s="5">
        <v>1</v>
      </c>
    </row>
    <row r="18" spans="1:20" ht="14.25" customHeight="1" x14ac:dyDescent="0.25">
      <c r="A18"/>
      <c r="B18"/>
      <c r="C18"/>
      <c r="D18"/>
      <c r="E18"/>
      <c r="F18"/>
      <c r="G18"/>
      <c r="H18"/>
      <c r="I18"/>
    </row>
  </sheetData>
  <mergeCells count="65">
    <mergeCell ref="D17:F17"/>
    <mergeCell ref="H17:J17"/>
    <mergeCell ref="L17:O17"/>
    <mergeCell ref="R17:S17"/>
    <mergeCell ref="D15:F15"/>
    <mergeCell ref="H15:J15"/>
    <mergeCell ref="L15:O15"/>
    <mergeCell ref="R15:S15"/>
    <mergeCell ref="D16:F16"/>
    <mergeCell ref="H16:J16"/>
    <mergeCell ref="L16:O16"/>
    <mergeCell ref="R16:S16"/>
    <mergeCell ref="D13:F13"/>
    <mergeCell ref="H13:J13"/>
    <mergeCell ref="L13:O13"/>
    <mergeCell ref="R13:S13"/>
    <mergeCell ref="D14:F14"/>
    <mergeCell ref="H14:J14"/>
    <mergeCell ref="L14:O14"/>
    <mergeCell ref="R14:S14"/>
    <mergeCell ref="D11:F11"/>
    <mergeCell ref="H11:J11"/>
    <mergeCell ref="L11:O11"/>
    <mergeCell ref="R11:S11"/>
    <mergeCell ref="D12:F12"/>
    <mergeCell ref="H12:J12"/>
    <mergeCell ref="L12:O12"/>
    <mergeCell ref="R12:S12"/>
    <mergeCell ref="D9:F9"/>
    <mergeCell ref="H9:J9"/>
    <mergeCell ref="L9:O9"/>
    <mergeCell ref="R9:S9"/>
    <mergeCell ref="D10:F10"/>
    <mergeCell ref="H10:J10"/>
    <mergeCell ref="L10:O10"/>
    <mergeCell ref="R10:S10"/>
    <mergeCell ref="D7:F7"/>
    <mergeCell ref="H7:J7"/>
    <mergeCell ref="L7:O7"/>
    <mergeCell ref="R7:S7"/>
    <mergeCell ref="D8:F8"/>
    <mergeCell ref="H8:J8"/>
    <mergeCell ref="L8:O8"/>
    <mergeCell ref="R8:S8"/>
    <mergeCell ref="D5:F5"/>
    <mergeCell ref="H5:J5"/>
    <mergeCell ref="L5:O5"/>
    <mergeCell ref="R5:S5"/>
    <mergeCell ref="D6:F6"/>
    <mergeCell ref="H6:J6"/>
    <mergeCell ref="L6:O6"/>
    <mergeCell ref="R6:S6"/>
    <mergeCell ref="D3:F3"/>
    <mergeCell ref="H3:J3"/>
    <mergeCell ref="L3:O3"/>
    <mergeCell ref="R3:S3"/>
    <mergeCell ref="D4:F4"/>
    <mergeCell ref="H4:J4"/>
    <mergeCell ref="L4:O4"/>
    <mergeCell ref="R4:S4"/>
    <mergeCell ref="A1:T1"/>
    <mergeCell ref="D2:F2"/>
    <mergeCell ref="H2:I2"/>
    <mergeCell ref="L2:O2"/>
    <mergeCell ref="R2:S2"/>
  </mergeCells>
  <hyperlinks>
    <hyperlink ref="H5" r:id="rId1" xr:uid="{618E58DB-ED28-4327-B0EB-47C89EF7B230}"/>
    <hyperlink ref="H6" r:id="rId2" xr:uid="{5C7E741C-9BBA-441D-8288-0F6ADFF86CB2}"/>
    <hyperlink ref="H8" r:id="rId3" xr:uid="{A7EC21D9-F44E-4112-AA8C-D6420C608C92}"/>
    <hyperlink ref="H9" r:id="rId4" xr:uid="{567F0E04-9706-440F-8A44-DDEB20A81893}"/>
    <hyperlink ref="H10" r:id="rId5" display="licitacoes@comercialmarctel.com.br;comercialmarctel@comercialmarctel.com.br" xr:uid="{D29AF8D4-E768-4BD2-B5A4-0226DE822447}"/>
    <hyperlink ref="H7" r:id="rId6" display="licitacoes@comercialmarctel.com.br;comercialmarctel@comercialmarctel.com.br" xr:uid="{E0AF658B-B045-4B14-A1AD-A09644D89B51}"/>
    <hyperlink ref="H3" r:id="rId7" display="licitacoes@comercialmarctel.com.br;comercialmarctel@comercialmarctel.com.br" xr:uid="{4B0A514E-A0C8-4BAE-BD13-3BBA0F401AEA}"/>
    <hyperlink ref="H11" r:id="rId8" display="licitacoes@comercialmarctel.com.br;comercialmarctel@comercialmarctel.com.br" xr:uid="{FAA4AFBF-AA04-4F1E-BB78-F5F2A0ADCAC8}"/>
    <hyperlink ref="H12" r:id="rId9" display="licitacoes@comercialmarctel.com.br;comercialmarctel@comercialmarctel.com.br" xr:uid="{148BC11E-0197-4F6F-B7D5-8760B6DAFE30}"/>
    <hyperlink ref="H13" r:id="rId10" display="licitacoes@comercialmarctel.com.br;comercialmarctel@comercialmarctel.com.br" xr:uid="{2ED451F5-6AB6-46E2-A79D-46964D0702BA}"/>
    <hyperlink ref="H14" r:id="rId11" display="licitacoes@comercialmarctel.com.br;comercialmarctel@comercialmarctel.com.br" xr:uid="{CBDFC28C-9AB4-4BF4-A30B-417B01C0951C}"/>
    <hyperlink ref="H15" r:id="rId12" display="licitacoes@comercialmarctel.com.br;comercialmarctel@comercialmarctel.com.br" xr:uid="{43E71705-087D-4547-9E15-0E9AF6BFF900}"/>
    <hyperlink ref="H16" r:id="rId13" display="licitacoes@comercialmarctel.com.br;comercialmarctel@comercialmarctel.com.br" xr:uid="{D97DFE2F-1464-4364-8B94-3A26C16C2BAB}"/>
    <hyperlink ref="H17" r:id="rId14" display="licitacoes@comercialmarctel.com.br;comercialmarctel@comercialmarctel.com.br" xr:uid="{8CD839BB-9D49-4DCA-9ADF-6824FE806460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Resultados</vt:lpstr>
      <vt:lpstr>Fonte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Raphael de Oliveira Santos do Nascimento</dc:creator>
  <cp:lastModifiedBy>Stefano Babinski Neto</cp:lastModifiedBy>
  <dcterms:created xsi:type="dcterms:W3CDTF">2023-02-16T13:36:51Z</dcterms:created>
  <dcterms:modified xsi:type="dcterms:W3CDTF">2026-03-24T12:31:21Z</dcterms:modified>
</cp:coreProperties>
</file>