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LIC\SECC\SEI 2026\DISPENSA\COPO TÉRMICO\"/>
    </mc:Choice>
  </mc:AlternateContent>
  <xr:revisionPtr revIDLastSave="0" documentId="13_ncr:1_{FEA61C54-1B53-4798-B6B0-DBC2C0F45AC5}" xr6:coauthVersionLast="47" xr6:coauthVersionMax="47" xr10:uidLastSave="{00000000-0000-0000-0000-000000000000}"/>
  <bookViews>
    <workbookView xWindow="28680" yWindow="-120" windowWidth="29040" windowHeight="15720" xr2:uid="{82590BF5-7CCC-4296-87FE-D1738ABFD8EC}"/>
  </bookViews>
  <sheets>
    <sheet name="Cálculo" sheetId="2" r:id="rId1"/>
    <sheet name="Fontes Consultadas" sheetId="1" r:id="rId2"/>
  </sheets>
  <definedNames>
    <definedName name="_xlnm._FilterDatabase" localSheetId="0" hidden="1">Cálculo!$A$9:$T$11</definedName>
    <definedName name="_xlnm._FilterDatabase" localSheetId="1" hidden="1">'Fontes Consultadas'!$A$2:$H$10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1" i="2" l="1"/>
  <c r="U18" i="2"/>
  <c r="W11" i="2"/>
  <c r="V11" i="2"/>
  <c r="V18" i="2" l="1"/>
  <c r="X18" i="2"/>
  <c r="W18" i="2"/>
  <c r="X11" i="2"/>
  <c r="Y18" i="2" l="1"/>
  <c r="Z18" i="2" s="1"/>
  <c r="AA18" i="2" s="1"/>
  <c r="AB18" i="2" l="1"/>
  <c r="Y11" i="2"/>
  <c r="Z11" i="2" s="1"/>
  <c r="AA11" i="2" s="1"/>
  <c r="AB19" i="2" l="1"/>
  <c r="AB11" i="2"/>
  <c r="AB12" i="2" l="1"/>
</calcChain>
</file>

<file path=xl/sharedStrings.xml><?xml version="1.0" encoding="utf-8"?>
<sst xmlns="http://schemas.openxmlformats.org/spreadsheetml/2006/main" count="212" uniqueCount="144">
  <si>
    <t>FONTE</t>
  </si>
  <si>
    <t>EMPRESA</t>
  </si>
  <si>
    <t>CNPJ</t>
  </si>
  <si>
    <t>R.1</t>
  </si>
  <si>
    <t>R.2</t>
  </si>
  <si>
    <t>R.3</t>
  </si>
  <si>
    <t>Un</t>
  </si>
  <si>
    <t>R.4</t>
  </si>
  <si>
    <t>R.5</t>
  </si>
  <si>
    <t>EMAIL</t>
  </si>
  <si>
    <t>TELEFONE</t>
  </si>
  <si>
    <t>Qtd</t>
  </si>
  <si>
    <t>Valor Unitário</t>
  </si>
  <si>
    <t>RESULTADO</t>
  </si>
  <si>
    <t>Unid. Medida</t>
  </si>
  <si>
    <t>Título</t>
  </si>
  <si>
    <t>Item</t>
  </si>
  <si>
    <t>ÓRGÃO</t>
  </si>
  <si>
    <t>R.6</t>
  </si>
  <si>
    <t>R.7</t>
  </si>
  <si>
    <t>R.8</t>
  </si>
  <si>
    <t>R.9</t>
  </si>
  <si>
    <t>R.10</t>
  </si>
  <si>
    <t>R.11</t>
  </si>
  <si>
    <t>Valor Total</t>
  </si>
  <si>
    <t>R.12</t>
  </si>
  <si>
    <t>R.13</t>
  </si>
  <si>
    <t>R.14</t>
  </si>
  <si>
    <t>R.15</t>
  </si>
  <si>
    <t>R.16</t>
  </si>
  <si>
    <r>
      <rPr>
        <u/>
        <sz val="11"/>
        <rFont val="Calibri"/>
        <family val="2"/>
        <scheme val="minor"/>
      </rPr>
      <t>Identificação do agente responsável pela cotação</t>
    </r>
    <r>
      <rPr>
        <sz val="11"/>
        <rFont val="Calibri"/>
        <family val="2"/>
        <scheme val="minor"/>
      </rPr>
      <t>: Stefano Babinski Neto</t>
    </r>
  </si>
  <si>
    <r>
      <rPr>
        <u/>
        <sz val="11"/>
        <rFont val="Calibri"/>
        <family val="2"/>
        <scheme val="minor"/>
      </rPr>
      <t>Legislação Utilizada</t>
    </r>
    <r>
      <rPr>
        <sz val="11"/>
        <rFont val="Calibri"/>
        <family val="2"/>
        <scheme val="minor"/>
      </rPr>
      <t>: Instrução Normativa 65/2021 SEGES/ME</t>
    </r>
  </si>
  <si>
    <t>UF</t>
  </si>
  <si>
    <t>FONTE DE PESQUISA</t>
  </si>
  <si>
    <t>Quantidade de Preços</t>
  </si>
  <si>
    <t>Desvio Padrão</t>
  </si>
  <si>
    <t>Coeficiente de Variação</t>
  </si>
  <si>
    <t>1ª TABELA - SANEAMENTO AMOSTRAL E ANÁLISE CRÍTICA</t>
  </si>
  <si>
    <t>VALOR TOTAL</t>
  </si>
  <si>
    <t>SC</t>
  </si>
  <si>
    <t>Método Adotado</t>
  </si>
  <si>
    <t>Valor Unitário (Mediana)</t>
  </si>
  <si>
    <t>Valor Unitário (Média)</t>
  </si>
  <si>
    <t>Observação: valores excluídos por serem considerados inexequíveis ou por estarem com valores excessivamente altos em relação aos outros.</t>
  </si>
  <si>
    <t>RS</t>
  </si>
  <si>
    <t>Ente Público</t>
  </si>
  <si>
    <t xml:space="preserve">DATA </t>
  </si>
  <si>
    <t>SP</t>
  </si>
  <si>
    <t>PR</t>
  </si>
  <si>
    <t>2ª TABELA - SANEAMENTO AMOSTRAL E ANÁLISE CRÍTICA</t>
  </si>
  <si>
    <t>500</t>
  </si>
  <si>
    <r>
      <rPr>
        <u/>
        <sz val="11"/>
        <rFont val="Calibri"/>
        <family val="2"/>
        <scheme val="minor"/>
      </rPr>
      <t>Objeto</t>
    </r>
    <r>
      <rPr>
        <sz val="11"/>
        <rFont val="Calibri"/>
        <family val="2"/>
        <scheme val="minor"/>
      </rPr>
      <t>:  Aquisição de copos térmicos</t>
    </r>
  </si>
  <si>
    <r>
      <rPr>
        <u/>
        <sz val="11"/>
        <rFont val="Calibri"/>
        <family val="2"/>
        <scheme val="minor"/>
      </rPr>
      <t>Processo</t>
    </r>
    <r>
      <rPr>
        <sz val="11"/>
        <rFont val="Calibri"/>
        <family val="2"/>
        <scheme val="minor"/>
      </rPr>
      <t>: n° 50000.007944/2026-23</t>
    </r>
  </si>
  <si>
    <t>Fornecedor</t>
  </si>
  <si>
    <t>SE LIGUE ACESSÓRIOS E ELETRôNICOS LTDA</t>
  </si>
  <si>
    <t>51.515.743/0001-35</t>
  </si>
  <si>
    <t>comercial@seligueacessorios.com.br</t>
  </si>
  <si>
    <t>(73) 98165-0018</t>
  </si>
  <si>
    <t>BA</t>
  </si>
  <si>
    <t>ITEM</t>
  </si>
  <si>
    <t>PRIME BRINDES (LUIZ F. SANVACINKI LTDA)</t>
  </si>
  <si>
    <t>11.38.855/0001-15</t>
  </si>
  <si>
    <t>(54) 99600-2718</t>
  </si>
  <si>
    <t>vendas@brindesprime.com.br</t>
  </si>
  <si>
    <t>AREIA BRASIL</t>
  </si>
  <si>
    <t>ateliedoacrilico@gmail.com</t>
  </si>
  <si>
    <t>(41) 98515-7275</t>
  </si>
  <si>
    <t>123</t>
  </si>
  <si>
    <t>7</t>
  </si>
  <si>
    <t>RO</t>
  </si>
  <si>
    <t>4</t>
  </si>
  <si>
    <t>5</t>
  </si>
  <si>
    <t>6</t>
  </si>
  <si>
    <t>11</t>
  </si>
  <si>
    <t>OSASCO BRINDES PERSONALIZADOS LTDA</t>
  </si>
  <si>
    <t>26.434.153/0001-30</t>
  </si>
  <si>
    <t>osascobrindeslicitacao@gmail.com</t>
  </si>
  <si>
    <t>(11) 94550-5915</t>
  </si>
  <si>
    <t>GO</t>
  </si>
  <si>
    <t>R3 PRINT GRÁFICA E COMUNICAÇÃO VISUAL LTDA</t>
  </si>
  <si>
    <t>26.738.239/0001-57</t>
  </si>
  <si>
    <t>r3printt@gmail.com</t>
  </si>
  <si>
    <t>(61) 99388-3588</t>
  </si>
  <si>
    <t>JJA LTDA</t>
  </si>
  <si>
    <t>57.226.350/001-98</t>
  </si>
  <si>
    <t>jjaltda@hotmail.com</t>
  </si>
  <si>
    <t>(81) 99496-5897</t>
  </si>
  <si>
    <t>PA</t>
  </si>
  <si>
    <t>COMUNICAÇÃO VISUAL RMB (ROGER ANDRÉ BRAUN ME)</t>
  </si>
  <si>
    <t>29.253.577/0001-97</t>
  </si>
  <si>
    <t>RMB.LICITACAO@HOTMAIL.COM</t>
  </si>
  <si>
    <t>23</t>
  </si>
  <si>
    <t>PI</t>
  </si>
  <si>
    <t>(71) 3304-4499/ 99916-5757</t>
  </si>
  <si>
    <t>26.824.426/0001-53</t>
  </si>
  <si>
    <t>daisydias@galaxybrindes.com.br; ester@galaxybrindes.com.br</t>
  </si>
  <si>
    <t>GALAXY BRINDES E SERVIÇOS LTDA</t>
  </si>
  <si>
    <t>A7 BRINDES COMÉRCIO DE PRODUTOS PERSONALIZADOS</t>
  </si>
  <si>
    <t>08.855.791/0001-43</t>
  </si>
  <si>
    <t>contato@a7brindes.com.br</t>
  </si>
  <si>
    <t>(11) 3596-5666</t>
  </si>
  <si>
    <t>SAMUEL MODOLON CORREA</t>
  </si>
  <si>
    <t>27.734.330/0001-67</t>
  </si>
  <si>
    <t>ARTE BRINDES LTDA</t>
  </si>
  <si>
    <t>49.195.453/0001-00</t>
  </si>
  <si>
    <t>vendasartebrindes@gmail.com</t>
  </si>
  <si>
    <t>(61) 99232-3665</t>
  </si>
  <si>
    <t>DF</t>
  </si>
  <si>
    <t>OLIVEIRA BRINDES</t>
  </si>
  <si>
    <t>27.749.575-0001/68</t>
  </si>
  <si>
    <t>contato@oliveirabrindes.com.br</t>
  </si>
  <si>
    <t>QUALIDADE BRINDES E IMPRESSAO LTDA</t>
  </si>
  <si>
    <t>26.181.007/0001-40</t>
  </si>
  <si>
    <t>(61) 99521-7091</t>
  </si>
  <si>
    <t>vendas@qualidadebrindes.com.br</t>
  </si>
  <si>
    <t>modolonarte@hotmail.com</t>
  </si>
  <si>
    <t>(48) 9985-8012</t>
  </si>
  <si>
    <t>PONTUAL BRINDES E CONFECÇÕES LTDA</t>
  </si>
  <si>
    <t>26.787.200/0001-09</t>
  </si>
  <si>
    <t>dbrindesbrasilia@gmail.com</t>
  </si>
  <si>
    <t>(61) 3552-3045</t>
  </si>
  <si>
    <t>FORTUNE COMUNICAÇÃO</t>
  </si>
  <si>
    <t>17.589.437/0001-05</t>
  </si>
  <si>
    <t>fortune.renato@gmail.com</t>
  </si>
  <si>
    <t>(61) 98400-1532</t>
  </si>
  <si>
    <t>SANTORINE BRINDES PERSONALIZADOS</t>
  </si>
  <si>
    <t>23.152.935/0001-99</t>
  </si>
  <si>
    <t>contato@santorinibrindes.com.br</t>
  </si>
  <si>
    <t>(61) 3028-4263</t>
  </si>
  <si>
    <t>DIRETORIA DE PESSOAL DA MARINHA
PREGÃO Nº 90003.2025 UASG 764003</t>
  </si>
  <si>
    <t>PREFEITURA DE NOVA ESPERANÇA DO SUDOESTE
PREGÃO Nº 90003.2026 UASG 985477</t>
  </si>
  <si>
    <t>UNIVERSIDADE TECNOLÓGICA FEDERAL DO PARANÁ
PREGÃO Nº 90012.2025 UASG 153019</t>
  </si>
  <si>
    <t>ASSEMBLEIA LEGISLATIVA DO ESTADO DE RONDÔNIA
PREGÃO Nº 90019.2025 UASG 926919</t>
  </si>
  <si>
    <t>CONSELHO REGIONAL DE FONOAUDIOLOGIA 5A
PREGÃO Nº 90003.2025 UASG 926724</t>
  </si>
  <si>
    <t>PREFEITURA MUNICIPAL DE ITÁ
PREGÃO Nº 90022.2025 UASG 988157</t>
  </si>
  <si>
    <t>BATALHAO DE INFANTARIA DE SELVA
PREGÃO  90003.2025 UASG 160167</t>
  </si>
  <si>
    <t>TRIBUNAL DE JUSTIÇA DO ESTADO DO PIAUI
PREGÃO Nº 90062.2024 UASG 926454</t>
  </si>
  <si>
    <t>57.414.082/0001-38</t>
  </si>
  <si>
    <t>Produto: Copo térmico Capacidade: 380 ml Material: Inox (parede dupla) Tampa: Acrílica com bocal Cor do copo: Azul petróleo Tamanho da arte: 5 cm (Comprimento) × 3 cm (altura) Posição da gravação: Horizontal. Tipo de personalização: Gravação a laser</t>
  </si>
  <si>
    <t>PREÇO</t>
  </si>
  <si>
    <r>
      <rPr>
        <b/>
        <sz val="11"/>
        <color theme="1"/>
        <rFont val="Calibri"/>
        <family val="2"/>
        <scheme val="minor"/>
      </rPr>
      <t xml:space="preserve">MINISTÉRIO DOS TRANSPORTES
</t>
    </r>
    <r>
      <rPr>
        <sz val="11"/>
        <color theme="1"/>
        <rFont val="Calibri"/>
        <family val="2"/>
        <scheme val="minor"/>
      </rPr>
      <t>SECRETARIA EXECUTIVA  - SPOA
COORDENAÇÃO DE LICITAÇÕES E CONTRATOS
DIVISÃO DE LICITAÇÕES E CONTRATOS
SERVIÇO DE PESQUISA DE PREÇOS E COMPRAS DIRETAS</t>
    </r>
  </si>
  <si>
    <t>(49) 3304-5883 / (49) 99105-1644</t>
  </si>
  <si>
    <t>(62) 98429-0000 / (62) 98429-0000</t>
  </si>
  <si>
    <r>
      <t>Método estatístico aplicado para a definição do valor estimado:</t>
    </r>
    <r>
      <rPr>
        <sz val="11"/>
        <rFont val="Calibri"/>
        <family val="2"/>
        <scheme val="minor"/>
      </rPr>
      <t xml:space="preserve"> Média Aritmética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</si>
</sst>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56">
    <xf numFmtId="0" fontId="0" fillId="0" borderId="0" xfId="0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44" fontId="1" fillId="2" borderId="1" xfId="0" applyNumberFormat="1" applyFont="1" applyFill="1" applyBorder="1" applyAlignment="1">
      <alignment horizontal="center" vertical="center"/>
    </xf>
    <xf numFmtId="0" fontId="1" fillId="4" borderId="0" xfId="0" applyFont="1" applyFill="1" applyAlignment="1">
      <alignment horizontal="left"/>
    </xf>
    <xf numFmtId="44" fontId="6" fillId="5" borderId="1" xfId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/>
    </xf>
    <xf numFmtId="44" fontId="10" fillId="0" borderId="1" xfId="1" applyFont="1" applyFill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/>
    </xf>
    <xf numFmtId="0" fontId="9" fillId="0" borderId="0" xfId="0" applyFont="1"/>
    <xf numFmtId="0" fontId="0" fillId="0" borderId="0" xfId="0" applyFont="1"/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5" borderId="2" xfId="0" applyFont="1" applyFill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0" xfId="0" applyFont="1" applyAlignment="1">
      <alignment horizontal="left"/>
    </xf>
    <xf numFmtId="0" fontId="0" fillId="4" borderId="0" xfId="0" applyFont="1" applyFill="1" applyAlignment="1">
      <alignment horizontal="left"/>
    </xf>
    <xf numFmtId="0" fontId="0" fillId="4" borderId="0" xfId="0" applyFont="1" applyFill="1"/>
    <xf numFmtId="0" fontId="0" fillId="0" borderId="0" xfId="0" applyFont="1" applyAlignment="1">
      <alignment vertical="center"/>
    </xf>
    <xf numFmtId="0" fontId="12" fillId="6" borderId="3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</cellXfs>
  <cellStyles count="4">
    <cellStyle name="Hiperlink" xfId="2" builtinId="8"/>
    <cellStyle name="Moeda" xfId="1" builtinId="4"/>
    <cellStyle name="Normal" xfId="0" builtinId="0"/>
    <cellStyle name="Porcentagem" xfId="3" builtinId="5"/>
  </cellStyles>
  <dxfs count="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133349</xdr:rowOff>
    </xdr:from>
    <xdr:to>
      <xdr:col>0</xdr:col>
      <xdr:colOff>762000</xdr:colOff>
      <xdr:row>0</xdr:row>
      <xdr:rowOff>942975</xdr:rowOff>
    </xdr:to>
    <xdr:pic>
      <xdr:nvPicPr>
        <xdr:cNvPr id="2" name="Imagem 1" descr="Brasão da República.png">
          <a:extLst>
            <a:ext uri="{FF2B5EF4-FFF2-40B4-BE49-F238E27FC236}">
              <a16:creationId xmlns:a16="http://schemas.microsoft.com/office/drawing/2014/main" id="{7F9AF46C-0D04-4972-BEE7-BA90F1966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33349"/>
          <a:ext cx="685800" cy="809626"/>
        </a:xfrm>
        <a:prstGeom prst="rect">
          <a:avLst/>
        </a:prstGeom>
      </xdr:spPr>
    </xdr:pic>
    <xdr:clientData/>
  </xdr:twoCellAnchor>
  <xdr:twoCellAnchor editAs="oneCell">
    <xdr:from>
      <xdr:col>0</xdr:col>
      <xdr:colOff>85725</xdr:colOff>
      <xdr:row>0</xdr:row>
      <xdr:rowOff>76199</xdr:rowOff>
    </xdr:from>
    <xdr:to>
      <xdr:col>0</xdr:col>
      <xdr:colOff>862667</xdr:colOff>
      <xdr:row>0</xdr:row>
      <xdr:rowOff>962024</xdr:rowOff>
    </xdr:to>
    <xdr:pic>
      <xdr:nvPicPr>
        <xdr:cNvPr id="3" name="Imagem 2" descr="Brasão da República | Instituto de Artes">
          <a:extLst>
            <a:ext uri="{FF2B5EF4-FFF2-40B4-BE49-F238E27FC236}">
              <a16:creationId xmlns:a16="http://schemas.microsoft.com/office/drawing/2014/main" id="{49271F1F-1718-41C5-AEE9-37D869CE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199"/>
          <a:ext cx="776942" cy="885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contato@a7brindes.com.br" TargetMode="External"/><Relationship Id="rId13" Type="http://schemas.openxmlformats.org/officeDocument/2006/relationships/hyperlink" Target="mailto:dbrindesbrasilia@gmail.com" TargetMode="External"/><Relationship Id="rId3" Type="http://schemas.openxmlformats.org/officeDocument/2006/relationships/hyperlink" Target="mailto:ateliedoacrilico@gmail.com" TargetMode="External"/><Relationship Id="rId7" Type="http://schemas.openxmlformats.org/officeDocument/2006/relationships/hyperlink" Target="mailto:RMB.LICITACAO@HOTMAIL.COM" TargetMode="External"/><Relationship Id="rId12" Type="http://schemas.openxmlformats.org/officeDocument/2006/relationships/hyperlink" Target="mailto:modolonarte@hotmail.com" TargetMode="External"/><Relationship Id="rId2" Type="http://schemas.openxmlformats.org/officeDocument/2006/relationships/hyperlink" Target="mailto:vendas@brindesprime.com.br" TargetMode="External"/><Relationship Id="rId16" Type="http://schemas.openxmlformats.org/officeDocument/2006/relationships/printerSettings" Target="../printerSettings/printerSettings2.bin"/><Relationship Id="rId1" Type="http://schemas.openxmlformats.org/officeDocument/2006/relationships/hyperlink" Target="mailto:comercial@seligueacessorios.com.br" TargetMode="External"/><Relationship Id="rId6" Type="http://schemas.openxmlformats.org/officeDocument/2006/relationships/hyperlink" Target="mailto:jjaltda@hotmail.com" TargetMode="External"/><Relationship Id="rId11" Type="http://schemas.openxmlformats.org/officeDocument/2006/relationships/hyperlink" Target="mailto:vendas@qualidadebrindes.com.br" TargetMode="External"/><Relationship Id="rId5" Type="http://schemas.openxmlformats.org/officeDocument/2006/relationships/hyperlink" Target="mailto:r3printt@gmail.com" TargetMode="External"/><Relationship Id="rId15" Type="http://schemas.openxmlformats.org/officeDocument/2006/relationships/hyperlink" Target="mailto:contato@santorinibrindes.com.br" TargetMode="External"/><Relationship Id="rId10" Type="http://schemas.openxmlformats.org/officeDocument/2006/relationships/hyperlink" Target="mailto:contato@oliveirabrindes.com.br" TargetMode="External"/><Relationship Id="rId4" Type="http://schemas.openxmlformats.org/officeDocument/2006/relationships/hyperlink" Target="mailto:osascobrindeslicitacao@gmail.com" TargetMode="External"/><Relationship Id="rId9" Type="http://schemas.openxmlformats.org/officeDocument/2006/relationships/hyperlink" Target="mailto:vendasartebrindes@gmail.com" TargetMode="External"/><Relationship Id="rId14" Type="http://schemas.openxmlformats.org/officeDocument/2006/relationships/hyperlink" Target="mailto:fortune.renat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39781-083E-4B98-800D-28C10E7AC7C5}">
  <dimension ref="A1:AB20"/>
  <sheetViews>
    <sheetView tabSelected="1" zoomScale="90" zoomScaleNormal="90" workbookViewId="0">
      <selection activeCell="A24" sqref="A24"/>
    </sheetView>
  </sheetViews>
  <sheetFormatPr defaultColWidth="16.28515625" defaultRowHeight="15" x14ac:dyDescent="0.25"/>
  <cols>
    <col min="1" max="1" width="14.5703125" style="29" customWidth="1"/>
    <col min="2" max="2" width="62.7109375" style="29" customWidth="1"/>
    <col min="3" max="3" width="8.85546875" style="29" customWidth="1"/>
    <col min="4" max="4" width="4.7109375" style="29" customWidth="1"/>
    <col min="5" max="20" width="11" style="29" customWidth="1"/>
    <col min="21" max="21" width="11.85546875" style="29" customWidth="1"/>
    <col min="22" max="22" width="13.5703125" style="29" customWidth="1"/>
    <col min="23" max="23" width="13.5703125" style="29" bestFit="1" customWidth="1"/>
    <col min="24" max="24" width="11.140625" style="29" customWidth="1"/>
    <col min="25" max="25" width="11.85546875" style="29" customWidth="1"/>
    <col min="26" max="26" width="10.85546875" style="29" customWidth="1"/>
    <col min="27" max="27" width="12.42578125" style="29" customWidth="1"/>
    <col min="28" max="28" width="15.28515625" style="29" customWidth="1"/>
    <col min="29" max="16384" width="16.28515625" style="29"/>
  </cols>
  <sheetData>
    <row r="1" spans="1:28" ht="77.25" customHeight="1" x14ac:dyDescent="0.25">
      <c r="B1" s="30" t="s">
        <v>140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2" spans="1:28" s="31" customFormat="1" ht="17.25" customHeight="1" x14ac:dyDescent="0.25">
      <c r="A2" s="6" t="s">
        <v>52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"/>
      <c r="Q2" s="1"/>
      <c r="R2" s="1"/>
      <c r="S2" s="1"/>
      <c r="T2" s="1"/>
    </row>
    <row r="3" spans="1:28" s="31" customFormat="1" ht="17.25" customHeight="1" x14ac:dyDescent="0.25">
      <c r="A3" s="6" t="s">
        <v>51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1"/>
      <c r="Q3" s="1"/>
      <c r="R3" s="1"/>
      <c r="S3" s="1"/>
      <c r="T3" s="1"/>
    </row>
    <row r="4" spans="1:28" s="31" customFormat="1" ht="17.25" customHeight="1" x14ac:dyDescent="0.25">
      <c r="A4" s="6" t="s">
        <v>30</v>
      </c>
      <c r="B4" s="6"/>
      <c r="C4" s="6"/>
      <c r="D4" s="6"/>
      <c r="E4" s="6"/>
      <c r="F4" s="6"/>
      <c r="G4" s="6"/>
      <c r="H4" s="6"/>
      <c r="I4" s="6"/>
      <c r="J4" s="6"/>
      <c r="K4" s="6"/>
      <c r="L4" s="14"/>
      <c r="M4" s="14"/>
      <c r="N4" s="14"/>
      <c r="O4" s="14"/>
      <c r="P4" s="2"/>
      <c r="Q4" s="2"/>
      <c r="R4" s="2"/>
      <c r="S4" s="1"/>
      <c r="T4" s="1"/>
    </row>
    <row r="5" spans="1:28" ht="17.25" customHeight="1" x14ac:dyDescent="0.25">
      <c r="A5" s="6" t="s">
        <v>31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2"/>
      <c r="Q5" s="2"/>
      <c r="R5" s="2"/>
      <c r="S5" s="1"/>
      <c r="T5" s="1"/>
      <c r="U5" s="31"/>
      <c r="V5" s="31"/>
      <c r="W5" s="31"/>
      <c r="X5" s="31"/>
      <c r="Y5" s="31"/>
      <c r="Z5" s="31"/>
      <c r="AA5" s="31"/>
      <c r="AB5" s="31"/>
    </row>
    <row r="6" spans="1:28" ht="17.25" customHeight="1" x14ac:dyDescent="0.25">
      <c r="A6" s="7" t="s">
        <v>143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2"/>
      <c r="Q6" s="2"/>
      <c r="R6" s="2"/>
      <c r="S6" s="1"/>
      <c r="T6" s="1"/>
      <c r="U6" s="31"/>
      <c r="V6" s="31"/>
      <c r="W6" s="31"/>
      <c r="X6" s="31"/>
      <c r="Y6" s="31"/>
      <c r="Z6" s="31"/>
      <c r="AA6" s="31"/>
      <c r="AB6" s="31"/>
    </row>
    <row r="7" spans="1:28" ht="15" customHeight="1" x14ac:dyDescent="0.25">
      <c r="A7" s="1"/>
      <c r="B7" s="6"/>
      <c r="C7" s="1"/>
      <c r="D7" s="1"/>
      <c r="E7" s="1"/>
      <c r="F7" s="1"/>
      <c r="G7" s="1"/>
      <c r="H7" s="1"/>
      <c r="I7" s="1"/>
      <c r="J7" s="1"/>
      <c r="K7" s="1"/>
      <c r="L7" s="3"/>
      <c r="M7" s="3"/>
      <c r="N7" s="3"/>
      <c r="O7" s="3"/>
      <c r="P7" s="4"/>
      <c r="Q7" s="4"/>
      <c r="R7" s="4"/>
      <c r="S7" s="5"/>
      <c r="T7" s="5"/>
    </row>
    <row r="8" spans="1:28" ht="16.5" customHeight="1" x14ac:dyDescent="0.25">
      <c r="A8" s="21" t="s">
        <v>37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9" spans="1:28" ht="22.5" customHeight="1" x14ac:dyDescent="0.25">
      <c r="A9" s="21" t="s">
        <v>16</v>
      </c>
      <c r="B9" s="21" t="s">
        <v>15</v>
      </c>
      <c r="C9" s="22" t="s">
        <v>14</v>
      </c>
      <c r="D9" s="22" t="s">
        <v>11</v>
      </c>
      <c r="E9" s="19" t="s">
        <v>3</v>
      </c>
      <c r="F9" s="19" t="s">
        <v>4</v>
      </c>
      <c r="G9" s="19" t="s">
        <v>5</v>
      </c>
      <c r="H9" s="19" t="s">
        <v>7</v>
      </c>
      <c r="I9" s="19" t="s">
        <v>8</v>
      </c>
      <c r="J9" s="19" t="s">
        <v>18</v>
      </c>
      <c r="K9" s="19" t="s">
        <v>19</v>
      </c>
      <c r="L9" s="19" t="s">
        <v>20</v>
      </c>
      <c r="M9" s="19" t="s">
        <v>21</v>
      </c>
      <c r="N9" s="19" t="s">
        <v>22</v>
      </c>
      <c r="O9" s="19" t="s">
        <v>23</v>
      </c>
      <c r="P9" s="19" t="s">
        <v>25</v>
      </c>
      <c r="Q9" s="19" t="s">
        <v>26</v>
      </c>
      <c r="R9" s="19" t="s">
        <v>27</v>
      </c>
      <c r="S9" s="19" t="s">
        <v>28</v>
      </c>
      <c r="T9" s="19" t="s">
        <v>29</v>
      </c>
      <c r="U9" s="18" t="s">
        <v>34</v>
      </c>
      <c r="V9" s="18" t="s">
        <v>42</v>
      </c>
      <c r="W9" s="18" t="s">
        <v>41</v>
      </c>
      <c r="X9" s="18" t="s">
        <v>35</v>
      </c>
      <c r="Y9" s="18" t="s">
        <v>36</v>
      </c>
      <c r="Z9" s="18" t="s">
        <v>40</v>
      </c>
      <c r="AA9" s="18" t="s">
        <v>12</v>
      </c>
      <c r="AB9" s="18" t="s">
        <v>24</v>
      </c>
    </row>
    <row r="10" spans="1:28" ht="22.5" customHeight="1" x14ac:dyDescent="0.25">
      <c r="A10" s="21"/>
      <c r="B10" s="21"/>
      <c r="C10" s="22"/>
      <c r="D10" s="22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8"/>
      <c r="V10" s="18"/>
      <c r="W10" s="18"/>
      <c r="X10" s="18"/>
      <c r="Y10" s="18"/>
      <c r="Z10" s="18"/>
      <c r="AA10" s="18"/>
      <c r="AB10" s="18"/>
    </row>
    <row r="11" spans="1:28" ht="60" x14ac:dyDescent="0.25">
      <c r="A11" s="8">
        <v>1</v>
      </c>
      <c r="B11" s="9" t="s">
        <v>138</v>
      </c>
      <c r="C11" s="10" t="s">
        <v>6</v>
      </c>
      <c r="D11" s="11" t="s">
        <v>50</v>
      </c>
      <c r="E11" s="17">
        <v>25</v>
      </c>
      <c r="F11" s="17">
        <v>22.5</v>
      </c>
      <c r="G11" s="23">
        <v>41.91</v>
      </c>
      <c r="H11" s="23">
        <v>33.799999999999997</v>
      </c>
      <c r="I11" s="23">
        <v>49</v>
      </c>
      <c r="J11" s="17">
        <v>19.79</v>
      </c>
      <c r="K11" s="23">
        <v>34.4</v>
      </c>
      <c r="L11" s="17">
        <v>24.9</v>
      </c>
      <c r="M11" s="23">
        <v>41.96</v>
      </c>
      <c r="N11" s="23">
        <v>55</v>
      </c>
      <c r="O11" s="23">
        <v>29.95</v>
      </c>
      <c r="P11" s="23">
        <v>36.99</v>
      </c>
      <c r="Q11" s="23">
        <v>28.9</v>
      </c>
      <c r="R11" s="23">
        <v>37.9</v>
      </c>
      <c r="S11" s="23">
        <v>36.950000000000003</v>
      </c>
      <c r="T11" s="17">
        <v>59.9</v>
      </c>
      <c r="U11" s="32">
        <f>COUNT(E11:T11)</f>
        <v>16</v>
      </c>
      <c r="V11" s="33">
        <f>ROUND(AVERAGE(E11:T11),2)</f>
        <v>36.18</v>
      </c>
      <c r="W11" s="33">
        <f>ROUND(MEDIAN(E11:T11),2)</f>
        <v>35.68</v>
      </c>
      <c r="X11" s="12">
        <f>_xlfn.STDEV.S(E11:T11)</f>
        <v>11.431772226999646</v>
      </c>
      <c r="Y11" s="13">
        <f>X11/V11</f>
        <v>0.31596938161966959</v>
      </c>
      <c r="Z11" s="34" t="str">
        <f>IF(Y11&gt;25%,"Mediana","Média Aritmética")</f>
        <v>Mediana</v>
      </c>
      <c r="AA11" s="12">
        <f>IF(Z11="Média Aritmética",V11,W11)</f>
        <v>35.68</v>
      </c>
      <c r="AB11" s="12">
        <f>ROUND(AA11*D11,2)</f>
        <v>17840</v>
      </c>
    </row>
    <row r="12" spans="1:28" ht="18" customHeight="1" x14ac:dyDescent="0.25">
      <c r="A12" s="20" t="s">
        <v>38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15">
        <f>ROUND(SUM(AB11:AB11),2)</f>
        <v>17840</v>
      </c>
    </row>
    <row r="13" spans="1:28" x14ac:dyDescent="0.25">
      <c r="A13" s="35" t="s">
        <v>43</v>
      </c>
      <c r="B13" s="35"/>
      <c r="C13" s="35"/>
      <c r="D13" s="35"/>
      <c r="E13" s="35"/>
      <c r="F13" s="35"/>
      <c r="G13" s="35"/>
      <c r="H13" s="35"/>
      <c r="I13" s="36"/>
      <c r="J13" s="36"/>
      <c r="K13" s="36"/>
      <c r="L13" s="36"/>
      <c r="M13" s="36"/>
      <c r="N13" s="36"/>
      <c r="O13" s="37"/>
      <c r="P13" s="38"/>
      <c r="Q13" s="38"/>
      <c r="R13" s="38"/>
      <c r="S13" s="38"/>
      <c r="T13" s="38"/>
      <c r="U13" s="39"/>
      <c r="V13" s="39"/>
      <c r="W13" s="39"/>
      <c r="X13" s="39"/>
      <c r="Y13" s="39"/>
      <c r="Z13" s="39"/>
      <c r="AA13" s="39"/>
      <c r="AB13" s="39"/>
    </row>
    <row r="14" spans="1:28" x14ac:dyDescent="0.25">
      <c r="A14" s="16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9"/>
      <c r="V14" s="39"/>
      <c r="W14" s="39"/>
      <c r="X14" s="39"/>
      <c r="Y14" s="39"/>
      <c r="Z14" s="39"/>
      <c r="AA14" s="39"/>
      <c r="AB14" s="39"/>
    </row>
    <row r="15" spans="1:28" ht="16.5" customHeight="1" x14ac:dyDescent="0.25">
      <c r="A15" s="21" t="s">
        <v>49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</row>
    <row r="16" spans="1:28" ht="22.5" customHeight="1" x14ac:dyDescent="0.25">
      <c r="A16" s="21" t="s">
        <v>16</v>
      </c>
      <c r="B16" s="21" t="s">
        <v>15</v>
      </c>
      <c r="C16" s="22" t="s">
        <v>14</v>
      </c>
      <c r="D16" s="22" t="s">
        <v>11</v>
      </c>
      <c r="E16" s="19" t="s">
        <v>3</v>
      </c>
      <c r="F16" s="19" t="s">
        <v>4</v>
      </c>
      <c r="G16" s="19" t="s">
        <v>5</v>
      </c>
      <c r="H16" s="19" t="s">
        <v>7</v>
      </c>
      <c r="I16" s="19" t="s">
        <v>8</v>
      </c>
      <c r="J16" s="19" t="s">
        <v>18</v>
      </c>
      <c r="K16" s="19" t="s">
        <v>19</v>
      </c>
      <c r="L16" s="19" t="s">
        <v>20</v>
      </c>
      <c r="M16" s="19" t="s">
        <v>21</v>
      </c>
      <c r="N16" s="19" t="s">
        <v>22</v>
      </c>
      <c r="O16" s="19" t="s">
        <v>23</v>
      </c>
      <c r="P16" s="19" t="s">
        <v>25</v>
      </c>
      <c r="Q16" s="19" t="s">
        <v>26</v>
      </c>
      <c r="R16" s="19" t="s">
        <v>27</v>
      </c>
      <c r="S16" s="19" t="s">
        <v>28</v>
      </c>
      <c r="T16" s="19" t="s">
        <v>29</v>
      </c>
      <c r="U16" s="18" t="s">
        <v>34</v>
      </c>
      <c r="V16" s="18" t="s">
        <v>42</v>
      </c>
      <c r="W16" s="18" t="s">
        <v>41</v>
      </c>
      <c r="X16" s="18" t="s">
        <v>35</v>
      </c>
      <c r="Y16" s="18" t="s">
        <v>36</v>
      </c>
      <c r="Z16" s="18" t="s">
        <v>40</v>
      </c>
      <c r="AA16" s="18" t="s">
        <v>12</v>
      </c>
      <c r="AB16" s="18" t="s">
        <v>24</v>
      </c>
    </row>
    <row r="17" spans="1:28" ht="22.5" customHeight="1" x14ac:dyDescent="0.25">
      <c r="A17" s="21"/>
      <c r="B17" s="21"/>
      <c r="C17" s="22"/>
      <c r="D17" s="22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8"/>
      <c r="V17" s="18"/>
      <c r="W17" s="18"/>
      <c r="X17" s="18"/>
      <c r="Y17" s="18"/>
      <c r="Z17" s="18"/>
      <c r="AA17" s="18"/>
      <c r="AB17" s="18"/>
    </row>
    <row r="18" spans="1:28" ht="60" x14ac:dyDescent="0.25">
      <c r="A18" s="8">
        <v>1</v>
      </c>
      <c r="B18" s="9" t="s">
        <v>138</v>
      </c>
      <c r="C18" s="10" t="s">
        <v>6</v>
      </c>
      <c r="D18" s="11" t="s">
        <v>50</v>
      </c>
      <c r="E18" s="17"/>
      <c r="F18" s="17"/>
      <c r="G18" s="23">
        <v>41.91</v>
      </c>
      <c r="H18" s="23">
        <v>33.799999999999997</v>
      </c>
      <c r="I18" s="23">
        <v>49</v>
      </c>
      <c r="J18" s="17"/>
      <c r="K18" s="23">
        <v>34.4</v>
      </c>
      <c r="L18" s="17"/>
      <c r="M18" s="23">
        <v>41.96</v>
      </c>
      <c r="N18" s="23">
        <v>55</v>
      </c>
      <c r="O18" s="23">
        <v>29.95</v>
      </c>
      <c r="P18" s="23">
        <v>36.99</v>
      </c>
      <c r="Q18" s="23">
        <v>28.9</v>
      </c>
      <c r="R18" s="23">
        <v>37.9</v>
      </c>
      <c r="S18" s="23">
        <v>36.950000000000003</v>
      </c>
      <c r="T18" s="17"/>
      <c r="U18" s="32">
        <f>COUNT(E18:T18)</f>
        <v>11</v>
      </c>
      <c r="V18" s="33">
        <f>ROUND(AVERAGE(E18:T18),2)</f>
        <v>38.799999999999997</v>
      </c>
      <c r="W18" s="33">
        <f>ROUND(MEDIAN(E18:T18),2)</f>
        <v>36.99</v>
      </c>
      <c r="X18" s="12">
        <f>_xlfn.STDEV.S(E18:T18)</f>
        <v>7.8379758518730842</v>
      </c>
      <c r="Y18" s="13">
        <f>X18/V18</f>
        <v>0.2020096869039455</v>
      </c>
      <c r="Z18" s="34" t="str">
        <f t="shared" ref="Z18" si="0">IF(Y18&gt;25%,"Mediana","Média Aritmética")</f>
        <v>Média Aritmética</v>
      </c>
      <c r="AA18" s="12">
        <f>IF(Z18="Média Aritmética",V18,W18)</f>
        <v>38.799999999999997</v>
      </c>
      <c r="AB18" s="12">
        <f>ROUND(AA18*D18,2)</f>
        <v>19400</v>
      </c>
    </row>
    <row r="19" spans="1:28" ht="16.5" customHeight="1" x14ac:dyDescent="0.25">
      <c r="A19" s="20" t="s">
        <v>38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15">
        <f>ROUND(SUM(AB18:AB18),2)</f>
        <v>19400</v>
      </c>
    </row>
    <row r="20" spans="1:28" ht="16.5" customHeight="1" x14ac:dyDescent="0.25">
      <c r="K20" s="36"/>
      <c r="L20" s="36"/>
      <c r="M20" s="36"/>
      <c r="N20" s="36"/>
      <c r="O20" s="36"/>
      <c r="P20" s="31"/>
      <c r="Q20" s="31"/>
      <c r="R20" s="31"/>
      <c r="S20" s="31"/>
      <c r="T20" s="31"/>
      <c r="U20" s="40"/>
      <c r="V20" s="40"/>
      <c r="W20" s="40"/>
      <c r="X20" s="40"/>
      <c r="Y20" s="40"/>
      <c r="Z20" s="40"/>
      <c r="AA20" s="40"/>
      <c r="AB20" s="40"/>
    </row>
  </sheetData>
  <mergeCells count="60">
    <mergeCell ref="A19:AA19"/>
    <mergeCell ref="U16:U17"/>
    <mergeCell ref="A16:A17"/>
    <mergeCell ref="B16:B17"/>
    <mergeCell ref="A15:AB15"/>
    <mergeCell ref="C16:C17"/>
    <mergeCell ref="D16:D17"/>
    <mergeCell ref="E16:E17"/>
    <mergeCell ref="K16:K17"/>
    <mergeCell ref="P16:P17"/>
    <mergeCell ref="Q16:Q17"/>
    <mergeCell ref="R16:R17"/>
    <mergeCell ref="S16:S17"/>
    <mergeCell ref="T16:T17"/>
    <mergeCell ref="L16:L17"/>
    <mergeCell ref="AA16:AA17"/>
    <mergeCell ref="L9:L10"/>
    <mergeCell ref="M9:M10"/>
    <mergeCell ref="J9:J10"/>
    <mergeCell ref="F16:F17"/>
    <mergeCell ref="G16:G17"/>
    <mergeCell ref="H16:H17"/>
    <mergeCell ref="I16:I17"/>
    <mergeCell ref="J16:J17"/>
    <mergeCell ref="F9:F10"/>
    <mergeCell ref="G9:G10"/>
    <mergeCell ref="H9:H10"/>
    <mergeCell ref="I9:I10"/>
    <mergeCell ref="V16:V17"/>
    <mergeCell ref="W16:W17"/>
    <mergeCell ref="X16:X17"/>
    <mergeCell ref="Y16:Y17"/>
    <mergeCell ref="A8:AB8"/>
    <mergeCell ref="Y9:Y10"/>
    <mergeCell ref="X9:X10"/>
    <mergeCell ref="W9:W10"/>
    <mergeCell ref="V9:V10"/>
    <mergeCell ref="U9:U10"/>
    <mergeCell ref="S9:S10"/>
    <mergeCell ref="A9:A10"/>
    <mergeCell ref="C9:C10"/>
    <mergeCell ref="K9:K10"/>
    <mergeCell ref="R9:R10"/>
    <mergeCell ref="D9:D10"/>
    <mergeCell ref="AB16:AB17"/>
    <mergeCell ref="AB9:AB10"/>
    <mergeCell ref="AA9:AA10"/>
    <mergeCell ref="Z9:Z10"/>
    <mergeCell ref="M16:M17"/>
    <mergeCell ref="N16:N17"/>
    <mergeCell ref="O16:O17"/>
    <mergeCell ref="A12:AA12"/>
    <mergeCell ref="N9:N10"/>
    <mergeCell ref="O9:O10"/>
    <mergeCell ref="T9:T10"/>
    <mergeCell ref="B9:B10"/>
    <mergeCell ref="P9:P10"/>
    <mergeCell ref="Q9:Q10"/>
    <mergeCell ref="E9:E10"/>
    <mergeCell ref="Z16:Z17"/>
  </mergeCells>
  <phoneticPr fontId="2" type="noConversion"/>
  <conditionalFormatting sqref="U11 U18">
    <cfRule type="cellIs" dxfId="5" priority="4" operator="greaterThan">
      <formula>2</formula>
    </cfRule>
  </conditionalFormatting>
  <conditionalFormatting sqref="Y11 Y18">
    <cfRule type="cellIs" dxfId="4" priority="2" operator="lessThan">
      <formula>0.26</formula>
    </cfRule>
    <cfRule type="cellIs" dxfId="3" priority="3" operator="greaterThan">
      <formula>0.25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A00EE-16A1-4F81-BB43-4AC590EB82C2}">
  <dimension ref="A1:K26"/>
  <sheetViews>
    <sheetView showGridLines="0" zoomScale="90" zoomScaleNormal="90" workbookViewId="0">
      <selection activeCell="B10" sqref="B3:B10"/>
    </sheetView>
  </sheetViews>
  <sheetFormatPr defaultRowHeight="15" x14ac:dyDescent="0.25"/>
  <cols>
    <col min="1" max="1" width="14.7109375" style="43" bestFit="1" customWidth="1"/>
    <col min="2" max="2" width="13" style="43" bestFit="1" customWidth="1"/>
    <col min="3" max="3" width="13" style="43" customWidth="1"/>
    <col min="4" max="4" width="52" style="43" customWidth="1"/>
    <col min="5" max="5" width="55.7109375" style="43" bestFit="1" customWidth="1"/>
    <col min="6" max="6" width="20.85546875" style="43" bestFit="1" customWidth="1"/>
    <col min="7" max="7" width="46.140625" style="43" bestFit="1" customWidth="1"/>
    <col min="8" max="8" width="33.140625" style="43" bestFit="1" customWidth="1"/>
    <col min="9" max="9" width="4.5703125" style="43" bestFit="1" customWidth="1"/>
    <col min="10" max="10" width="12.28515625" style="43" bestFit="1" customWidth="1"/>
    <col min="11" max="11" width="12" style="43" customWidth="1"/>
    <col min="12" max="16384" width="9.140625" style="43"/>
  </cols>
  <sheetData>
    <row r="1" spans="1:11" x14ac:dyDescent="0.25">
      <c r="A1" s="41" t="s">
        <v>33</v>
      </c>
      <c r="B1" s="42"/>
      <c r="C1" s="42"/>
      <c r="D1" s="42"/>
      <c r="E1" s="42"/>
      <c r="F1" s="42"/>
      <c r="G1" s="42"/>
      <c r="H1" s="42"/>
      <c r="I1" s="42"/>
      <c r="J1" s="42"/>
      <c r="K1" s="42"/>
    </row>
    <row r="2" spans="1:11" x14ac:dyDescent="0.25">
      <c r="A2" s="44" t="s">
        <v>0</v>
      </c>
      <c r="B2" s="44" t="s">
        <v>13</v>
      </c>
      <c r="C2" s="44" t="s">
        <v>139</v>
      </c>
      <c r="D2" s="44" t="s">
        <v>17</v>
      </c>
      <c r="E2" s="45" t="s">
        <v>1</v>
      </c>
      <c r="F2" s="45" t="s">
        <v>2</v>
      </c>
      <c r="G2" s="45" t="s">
        <v>9</v>
      </c>
      <c r="H2" s="44" t="s">
        <v>10</v>
      </c>
      <c r="I2" s="44" t="s">
        <v>32</v>
      </c>
      <c r="J2" s="46" t="s">
        <v>46</v>
      </c>
      <c r="K2" s="46" t="s">
        <v>59</v>
      </c>
    </row>
    <row r="3" spans="1:11" ht="30" x14ac:dyDescent="0.25">
      <c r="A3" s="47" t="s">
        <v>45</v>
      </c>
      <c r="B3" s="47" t="s">
        <v>3</v>
      </c>
      <c r="C3" s="24">
        <v>25</v>
      </c>
      <c r="D3" s="48" t="s">
        <v>129</v>
      </c>
      <c r="E3" s="49" t="s">
        <v>54</v>
      </c>
      <c r="F3" s="50" t="s">
        <v>55</v>
      </c>
      <c r="G3" s="25" t="s">
        <v>56</v>
      </c>
      <c r="H3" s="51" t="s">
        <v>57</v>
      </c>
      <c r="I3" s="51" t="s">
        <v>58</v>
      </c>
      <c r="J3" s="50">
        <v>45862</v>
      </c>
      <c r="K3" s="52">
        <v>15</v>
      </c>
    </row>
    <row r="4" spans="1:11" ht="30" x14ac:dyDescent="0.25">
      <c r="A4" s="47" t="s">
        <v>45</v>
      </c>
      <c r="B4" s="47" t="s">
        <v>4</v>
      </c>
      <c r="C4" s="24">
        <v>22.5</v>
      </c>
      <c r="D4" s="53" t="s">
        <v>130</v>
      </c>
      <c r="E4" s="49" t="s">
        <v>60</v>
      </c>
      <c r="F4" s="50" t="s">
        <v>61</v>
      </c>
      <c r="G4" s="25" t="s">
        <v>63</v>
      </c>
      <c r="H4" s="51" t="s">
        <v>62</v>
      </c>
      <c r="I4" s="51" t="s">
        <v>44</v>
      </c>
      <c r="J4" s="50">
        <v>45683</v>
      </c>
      <c r="K4" s="52" t="s">
        <v>68</v>
      </c>
    </row>
    <row r="5" spans="1:11" ht="30" x14ac:dyDescent="0.25">
      <c r="A5" s="47" t="s">
        <v>45</v>
      </c>
      <c r="B5" s="47" t="s">
        <v>5</v>
      </c>
      <c r="C5" s="24">
        <v>41.91</v>
      </c>
      <c r="D5" s="53" t="s">
        <v>131</v>
      </c>
      <c r="E5" s="51" t="s">
        <v>64</v>
      </c>
      <c r="F5" s="51" t="s">
        <v>137</v>
      </c>
      <c r="G5" s="26" t="s">
        <v>65</v>
      </c>
      <c r="H5" s="51" t="s">
        <v>66</v>
      </c>
      <c r="I5" s="51" t="s">
        <v>48</v>
      </c>
      <c r="J5" s="50">
        <v>45974</v>
      </c>
      <c r="K5" s="52" t="s">
        <v>67</v>
      </c>
    </row>
    <row r="6" spans="1:11" ht="33.75" customHeight="1" x14ac:dyDescent="0.25">
      <c r="A6" s="47" t="s">
        <v>45</v>
      </c>
      <c r="B6" s="47" t="s">
        <v>7</v>
      </c>
      <c r="C6" s="24">
        <v>33.799999999999997</v>
      </c>
      <c r="D6" s="53" t="s">
        <v>132</v>
      </c>
      <c r="E6" s="51" t="s">
        <v>74</v>
      </c>
      <c r="F6" s="51" t="s">
        <v>75</v>
      </c>
      <c r="G6" s="26" t="s">
        <v>76</v>
      </c>
      <c r="H6" s="51" t="s">
        <v>77</v>
      </c>
      <c r="I6" s="51" t="s">
        <v>69</v>
      </c>
      <c r="J6" s="50">
        <v>45968</v>
      </c>
      <c r="K6" s="52" t="s">
        <v>70</v>
      </c>
    </row>
    <row r="7" spans="1:11" ht="30" x14ac:dyDescent="0.25">
      <c r="A7" s="47" t="s">
        <v>45</v>
      </c>
      <c r="B7" s="47" t="s">
        <v>8</v>
      </c>
      <c r="C7" s="24">
        <v>49</v>
      </c>
      <c r="D7" s="53" t="s">
        <v>133</v>
      </c>
      <c r="E7" s="51" t="s">
        <v>79</v>
      </c>
      <c r="F7" s="51" t="s">
        <v>80</v>
      </c>
      <c r="G7" s="26" t="s">
        <v>81</v>
      </c>
      <c r="H7" s="51" t="s">
        <v>82</v>
      </c>
      <c r="I7" s="51" t="s">
        <v>78</v>
      </c>
      <c r="J7" s="50">
        <v>45966</v>
      </c>
      <c r="K7" s="52" t="s">
        <v>71</v>
      </c>
    </row>
    <row r="8" spans="1:11" ht="30" x14ac:dyDescent="0.25">
      <c r="A8" s="47" t="s">
        <v>45</v>
      </c>
      <c r="B8" s="47" t="s">
        <v>18</v>
      </c>
      <c r="C8" s="24">
        <v>19.79</v>
      </c>
      <c r="D8" s="53" t="s">
        <v>134</v>
      </c>
      <c r="E8" s="51" t="s">
        <v>83</v>
      </c>
      <c r="F8" s="51" t="s">
        <v>84</v>
      </c>
      <c r="G8" s="26" t="s">
        <v>85</v>
      </c>
      <c r="H8" s="51" t="s">
        <v>86</v>
      </c>
      <c r="I8" s="51" t="s">
        <v>39</v>
      </c>
      <c r="J8" s="50">
        <v>45793</v>
      </c>
      <c r="K8" s="52" t="s">
        <v>73</v>
      </c>
    </row>
    <row r="9" spans="1:11" ht="30" x14ac:dyDescent="0.25">
      <c r="A9" s="47" t="s">
        <v>45</v>
      </c>
      <c r="B9" s="47" t="s">
        <v>19</v>
      </c>
      <c r="C9" s="24">
        <v>34.4</v>
      </c>
      <c r="D9" s="48" t="s">
        <v>135</v>
      </c>
      <c r="E9" s="54" t="s">
        <v>88</v>
      </c>
      <c r="F9" s="50" t="s">
        <v>89</v>
      </c>
      <c r="G9" s="25" t="s">
        <v>90</v>
      </c>
      <c r="H9" s="51" t="s">
        <v>141</v>
      </c>
      <c r="I9" s="51" t="s">
        <v>87</v>
      </c>
      <c r="J9" s="50">
        <v>45777</v>
      </c>
      <c r="K9" s="52" t="s">
        <v>91</v>
      </c>
    </row>
    <row r="10" spans="1:11" ht="30" x14ac:dyDescent="0.25">
      <c r="A10" s="47" t="s">
        <v>45</v>
      </c>
      <c r="B10" s="47" t="s">
        <v>20</v>
      </c>
      <c r="C10" s="24">
        <v>24.9</v>
      </c>
      <c r="D10" s="48" t="s">
        <v>136</v>
      </c>
      <c r="E10" s="54" t="s">
        <v>96</v>
      </c>
      <c r="F10" s="50" t="s">
        <v>94</v>
      </c>
      <c r="G10" s="25" t="s">
        <v>95</v>
      </c>
      <c r="H10" s="51" t="s">
        <v>93</v>
      </c>
      <c r="I10" s="51" t="s">
        <v>92</v>
      </c>
      <c r="J10" s="50">
        <v>45755</v>
      </c>
      <c r="K10" s="52" t="s">
        <v>72</v>
      </c>
    </row>
    <row r="11" spans="1:11" x14ac:dyDescent="0.25">
      <c r="A11" s="47" t="s">
        <v>53</v>
      </c>
      <c r="B11" s="47" t="s">
        <v>21</v>
      </c>
      <c r="C11" s="24">
        <v>41.96</v>
      </c>
      <c r="D11" s="53"/>
      <c r="E11" s="55" t="s">
        <v>97</v>
      </c>
      <c r="F11" s="51" t="s">
        <v>98</v>
      </c>
      <c r="G11" s="26" t="s">
        <v>99</v>
      </c>
      <c r="H11" s="51" t="s">
        <v>100</v>
      </c>
      <c r="I11" s="51" t="s">
        <v>47</v>
      </c>
      <c r="J11" s="50">
        <v>46093</v>
      </c>
      <c r="K11" s="52"/>
    </row>
    <row r="12" spans="1:11" x14ac:dyDescent="0.25">
      <c r="A12" s="47" t="s">
        <v>53</v>
      </c>
      <c r="B12" s="47" t="s">
        <v>22</v>
      </c>
      <c r="C12" s="24">
        <v>55</v>
      </c>
      <c r="D12" s="53"/>
      <c r="E12" s="55" t="s">
        <v>101</v>
      </c>
      <c r="F12" s="51" t="s">
        <v>102</v>
      </c>
      <c r="G12" s="27" t="s">
        <v>115</v>
      </c>
      <c r="H12" s="51" t="s">
        <v>116</v>
      </c>
      <c r="I12" s="51" t="s">
        <v>39</v>
      </c>
      <c r="J12" s="50">
        <v>46093</v>
      </c>
      <c r="K12" s="52"/>
    </row>
    <row r="13" spans="1:11" x14ac:dyDescent="0.25">
      <c r="A13" s="47" t="s">
        <v>53</v>
      </c>
      <c r="B13" s="47" t="s">
        <v>23</v>
      </c>
      <c r="C13" s="24">
        <v>29.95</v>
      </c>
      <c r="D13" s="53"/>
      <c r="E13" s="51" t="s">
        <v>103</v>
      </c>
      <c r="F13" s="51" t="s">
        <v>104</v>
      </c>
      <c r="G13" s="26" t="s">
        <v>105</v>
      </c>
      <c r="H13" s="51" t="s">
        <v>106</v>
      </c>
      <c r="I13" s="51" t="s">
        <v>107</v>
      </c>
      <c r="J13" s="50">
        <v>46093</v>
      </c>
      <c r="K13" s="52"/>
    </row>
    <row r="14" spans="1:11" x14ac:dyDescent="0.25">
      <c r="A14" s="47" t="s">
        <v>53</v>
      </c>
      <c r="B14" s="47" t="s">
        <v>25</v>
      </c>
      <c r="C14" s="24">
        <v>36.99</v>
      </c>
      <c r="D14" s="53"/>
      <c r="E14" s="51" t="s">
        <v>108</v>
      </c>
      <c r="F14" s="51" t="s">
        <v>109</v>
      </c>
      <c r="G14" s="26" t="s">
        <v>110</v>
      </c>
      <c r="H14" s="51" t="s">
        <v>142</v>
      </c>
      <c r="I14" s="51" t="s">
        <v>78</v>
      </c>
      <c r="J14" s="50">
        <v>46093</v>
      </c>
      <c r="K14" s="52"/>
    </row>
    <row r="15" spans="1:11" x14ac:dyDescent="0.25">
      <c r="A15" s="47" t="s">
        <v>53</v>
      </c>
      <c r="B15" s="47" t="s">
        <v>26</v>
      </c>
      <c r="C15" s="24">
        <v>28.9</v>
      </c>
      <c r="D15" s="53"/>
      <c r="E15" s="51" t="s">
        <v>111</v>
      </c>
      <c r="F15" s="51" t="s">
        <v>112</v>
      </c>
      <c r="G15" s="26" t="s">
        <v>114</v>
      </c>
      <c r="H15" s="51" t="s">
        <v>113</v>
      </c>
      <c r="I15" s="51" t="s">
        <v>107</v>
      </c>
      <c r="J15" s="50">
        <v>46093</v>
      </c>
      <c r="K15" s="52"/>
    </row>
    <row r="16" spans="1:11" x14ac:dyDescent="0.25">
      <c r="A16" s="47" t="s">
        <v>53</v>
      </c>
      <c r="B16" s="47" t="s">
        <v>27</v>
      </c>
      <c r="C16" s="24">
        <v>37.9</v>
      </c>
      <c r="D16" s="53"/>
      <c r="E16" s="51" t="s">
        <v>117</v>
      </c>
      <c r="F16" s="51" t="s">
        <v>118</v>
      </c>
      <c r="G16" s="26" t="s">
        <v>119</v>
      </c>
      <c r="H16" s="51" t="s">
        <v>120</v>
      </c>
      <c r="I16" s="51" t="s">
        <v>107</v>
      </c>
      <c r="J16" s="50">
        <v>46094</v>
      </c>
      <c r="K16" s="52"/>
    </row>
    <row r="17" spans="1:11" x14ac:dyDescent="0.25">
      <c r="A17" s="47" t="s">
        <v>53</v>
      </c>
      <c r="B17" s="47" t="s">
        <v>28</v>
      </c>
      <c r="C17" s="24">
        <v>36.950000000000003</v>
      </c>
      <c r="D17" s="53"/>
      <c r="E17" s="51" t="s">
        <v>121</v>
      </c>
      <c r="F17" s="51" t="s">
        <v>122</v>
      </c>
      <c r="G17" s="26" t="s">
        <v>123</v>
      </c>
      <c r="H17" s="51" t="s">
        <v>124</v>
      </c>
      <c r="I17" s="51" t="s">
        <v>107</v>
      </c>
      <c r="J17" s="50">
        <v>46094</v>
      </c>
      <c r="K17" s="52"/>
    </row>
    <row r="18" spans="1:11" x14ac:dyDescent="0.25">
      <c r="A18" s="47" t="s">
        <v>53</v>
      </c>
      <c r="B18" s="47" t="s">
        <v>29</v>
      </c>
      <c r="C18" s="24">
        <v>59.9</v>
      </c>
      <c r="D18" s="53"/>
      <c r="E18" s="51" t="s">
        <v>125</v>
      </c>
      <c r="F18" s="51" t="s">
        <v>126</v>
      </c>
      <c r="G18" s="26" t="s">
        <v>127</v>
      </c>
      <c r="H18" s="51" t="s">
        <v>128</v>
      </c>
      <c r="I18" s="51" t="s">
        <v>107</v>
      </c>
      <c r="J18" s="50">
        <v>46094</v>
      </c>
      <c r="K18" s="52"/>
    </row>
    <row r="23" spans="1:11" s="28" customFormat="1" x14ac:dyDescent="0.25"/>
    <row r="24" spans="1:11" s="28" customFormat="1" x14ac:dyDescent="0.25"/>
    <row r="25" spans="1:11" s="28" customFormat="1" x14ac:dyDescent="0.25"/>
    <row r="26" spans="1:11" s="28" customFormat="1" x14ac:dyDescent="0.25"/>
  </sheetData>
  <mergeCells count="1">
    <mergeCell ref="A1:K1"/>
  </mergeCells>
  <phoneticPr fontId="2" type="noConversion"/>
  <hyperlinks>
    <hyperlink ref="G3" r:id="rId1" xr:uid="{1E0B22EB-85C7-4012-9850-A81982C92A5D}"/>
    <hyperlink ref="G4" r:id="rId2" xr:uid="{42E4A00E-D8FD-45AA-A48D-F5C1A4154084}"/>
    <hyperlink ref="G5" r:id="rId3" xr:uid="{A8E920F6-CD87-4508-9DEE-B003DD66F291}"/>
    <hyperlink ref="G6" r:id="rId4" xr:uid="{19DBB30F-403C-4A9E-947E-DE3924C7DEA5}"/>
    <hyperlink ref="G7" r:id="rId5" xr:uid="{E89FDCEA-899D-4B43-BBEF-1B4B40170984}"/>
    <hyperlink ref="G8" r:id="rId6" xr:uid="{FB0251C0-BC4D-4DE7-B919-DDD90016B0F6}"/>
    <hyperlink ref="G9" r:id="rId7" xr:uid="{1018A8FD-72D8-47F5-9F44-1DA642C24C2E}"/>
    <hyperlink ref="G11" r:id="rId8" xr:uid="{5012C896-7C3B-458B-B3DD-EF046FE1E3F3}"/>
    <hyperlink ref="G13" r:id="rId9" xr:uid="{8FC4F0DA-21EE-4682-8E2D-7A0C22BD5E04}"/>
    <hyperlink ref="G14" r:id="rId10" xr:uid="{CAE4324E-4F76-458B-9DD7-F997CEF8EE27}"/>
    <hyperlink ref="G15" r:id="rId11" xr:uid="{86B5DECE-DD11-4259-B358-AF566F6B4A3C}"/>
    <hyperlink ref="G12" r:id="rId12" xr:uid="{19C98DB9-94A6-4E61-AC02-7AF9355E52DD}"/>
    <hyperlink ref="G16" r:id="rId13" xr:uid="{6294DDC3-2184-449C-908E-12D4D0B30384}"/>
    <hyperlink ref="G17" r:id="rId14" xr:uid="{9E67F659-466F-409C-A64A-CF9BCE407769}"/>
    <hyperlink ref="G18" r:id="rId15" xr:uid="{FAA8ECE1-E494-4414-A401-9E51B3F7D61B}"/>
  </hyperlinks>
  <pageMargins left="0.511811024" right="0.511811024" top="0.78740157499999996" bottom="0.78740157499999996" header="0.31496062000000002" footer="0.31496062000000002"/>
  <pageSetup paperSize="9" orientation="portrait" r:id="rId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Cálculo</vt:lpstr>
      <vt:lpstr>Fontes Consultadas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Augusto Santiago da Silva Dutra</dc:creator>
  <cp:lastModifiedBy>Stefano Babinski Neto</cp:lastModifiedBy>
  <dcterms:created xsi:type="dcterms:W3CDTF">2021-03-12T13:33:04Z</dcterms:created>
  <dcterms:modified xsi:type="dcterms:W3CDTF">2026-03-16T14:23:41Z</dcterms:modified>
</cp:coreProperties>
</file>