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Stefano\Downloads\"/>
    </mc:Choice>
  </mc:AlternateContent>
  <xr:revisionPtr revIDLastSave="0" documentId="13_ncr:1_{AFC97E97-A3EF-4E9D-80BD-F3505831B3AD}" xr6:coauthVersionLast="47" xr6:coauthVersionMax="47" xr10:uidLastSave="{00000000-0000-0000-0000-000000000000}"/>
  <bookViews>
    <workbookView xWindow="-120" yWindow="-120" windowWidth="29040" windowHeight="15840" xr2:uid="{8D7E4206-154B-4A52-B401-B75392DF12DC}"/>
  </bookViews>
  <sheets>
    <sheet name="Mapa" sheetId="1" r:id="rId1"/>
    <sheet name="Font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2" i="1" l="1"/>
  <c r="S12" i="1"/>
  <c r="R12" i="1"/>
  <c r="Q12" i="1"/>
  <c r="E16" i="2"/>
  <c r="E15" i="2"/>
  <c r="E14" i="2"/>
  <c r="E13" i="2"/>
  <c r="P12" i="1"/>
  <c r="N12" i="1"/>
  <c r="L12" i="1"/>
  <c r="E12" i="2"/>
  <c r="K12" i="1"/>
  <c r="J12" i="1"/>
  <c r="I12" i="1"/>
  <c r="H12" i="1"/>
  <c r="G12" i="1"/>
  <c r="E4" i="2"/>
  <c r="E5" i="2"/>
  <c r="E6" i="2"/>
  <c r="E7" i="2"/>
  <c r="E8" i="2"/>
  <c r="E9" i="2"/>
  <c r="E10" i="2"/>
  <c r="E11" i="2"/>
  <c r="E3" i="2"/>
  <c r="A4" i="2"/>
  <c r="X19" i="1" l="1"/>
  <c r="U19" i="1"/>
  <c r="V19" i="1"/>
  <c r="W19" i="1"/>
  <c r="AB19" i="1" s="1"/>
  <c r="X12" i="1"/>
  <c r="W12" i="1"/>
  <c r="V12" i="1"/>
  <c r="U12" i="1"/>
  <c r="AB20" i="1" l="1"/>
  <c r="AA19" i="1"/>
  <c r="Y19" i="1"/>
  <c r="Y12" i="1"/>
</calcChain>
</file>

<file path=xl/sharedStrings.xml><?xml version="1.0" encoding="utf-8"?>
<sst xmlns="http://schemas.openxmlformats.org/spreadsheetml/2006/main" count="152" uniqueCount="102">
  <si>
    <t>EMPRESA</t>
  </si>
  <si>
    <t>TELEFONE</t>
  </si>
  <si>
    <t>ITEM</t>
  </si>
  <si>
    <t>FONTE DE DADOS</t>
  </si>
  <si>
    <t>DESCRIÇÃO DO OBJETO</t>
  </si>
  <si>
    <t>FONTE</t>
  </si>
  <si>
    <t>UNIDADE</t>
  </si>
  <si>
    <t>R.1</t>
  </si>
  <si>
    <t>R.2</t>
  </si>
  <si>
    <t>R.3</t>
  </si>
  <si>
    <t>R.4</t>
  </si>
  <si>
    <t>R.5</t>
  </si>
  <si>
    <t>R.6</t>
  </si>
  <si>
    <t>R.7</t>
  </si>
  <si>
    <t>VALOR UNITÁRIO (FONTE DE PESQUISA)</t>
  </si>
  <si>
    <t>E-MAIL</t>
  </si>
  <si>
    <t>Un</t>
  </si>
  <si>
    <t>Ente Público</t>
  </si>
  <si>
    <t>QTD</t>
  </si>
  <si>
    <t>Valor Unitário</t>
  </si>
  <si>
    <t>Quantidade de Preços</t>
  </si>
  <si>
    <t>Valor Unitário (Média)</t>
  </si>
  <si>
    <t>Valor Unitário (Mediana)</t>
  </si>
  <si>
    <t>Desvio Padrão</t>
  </si>
  <si>
    <t>Coeficiente de Variação</t>
  </si>
  <si>
    <t>Método Adotado</t>
  </si>
  <si>
    <t>Valor Total</t>
  </si>
  <si>
    <t>VALOR TOTAL</t>
  </si>
  <si>
    <t>(11) 4456-7312</t>
  </si>
  <si>
    <t>atendimento@vacivitta.com.br</t>
  </si>
  <si>
    <t>marlos@imunizarvacinas.com.br</t>
  </si>
  <si>
    <t>(48) 3047-9111</t>
  </si>
  <si>
    <t>R.8</t>
  </si>
  <si>
    <t>R.9</t>
  </si>
  <si>
    <t>Fornecimento e administração de vacina contra gripe, referência ano de 2025, QUADRIVALENTE, de composição antigênica determinada pela Organização Mundial de Saúde (OMS), conforme especificação da Agência de Vigilância Sanitária (ANVISA).</t>
  </si>
  <si>
    <r>
      <rPr>
        <b/>
        <sz val="11"/>
        <rFont val="Calibri"/>
        <family val="2"/>
        <scheme val="minor"/>
      </rPr>
      <t>Processo</t>
    </r>
    <r>
      <rPr>
        <sz val="11"/>
        <rFont val="Calibri"/>
        <family val="2"/>
        <scheme val="minor"/>
      </rPr>
      <t>: n° 50000.002581/2026-30</t>
    </r>
  </si>
  <si>
    <r>
      <rPr>
        <b/>
        <sz val="11"/>
        <rFont val="Calibri"/>
        <family val="2"/>
        <scheme val="minor"/>
      </rPr>
      <t>Objeto:</t>
    </r>
    <r>
      <rPr>
        <sz val="11"/>
        <rFont val="Calibri"/>
        <family val="2"/>
        <scheme val="minor"/>
      </rPr>
      <t xml:space="preserve"> Contratação de  empresa especializada para a prestação de serviço de vacina  contra o vírus da gripe. </t>
    </r>
  </si>
  <si>
    <r>
      <rPr>
        <b/>
        <sz val="11"/>
        <rFont val="Calibri"/>
        <family val="2"/>
        <scheme val="minor"/>
      </rPr>
      <t>Data de Realização da Planilha de Custos</t>
    </r>
    <r>
      <rPr>
        <sz val="11"/>
        <rFont val="Calibri"/>
        <family val="2"/>
        <scheme val="minor"/>
      </rPr>
      <t>: 05/02/2026</t>
    </r>
  </si>
  <si>
    <r>
      <rPr>
        <b/>
        <sz val="11"/>
        <rFont val="Calibri"/>
        <family val="2"/>
        <scheme val="minor"/>
      </rPr>
      <t>Identificação do agente responsável pela cotação:</t>
    </r>
    <r>
      <rPr>
        <sz val="11"/>
        <rFont val="Calibri"/>
        <family val="2"/>
        <scheme val="minor"/>
      </rPr>
      <t xml:space="preserve"> STEFANO BABINSKI NETO</t>
    </r>
  </si>
  <si>
    <r>
      <rPr>
        <b/>
        <sz val="11"/>
        <rFont val="Calibri"/>
        <family val="2"/>
        <scheme val="minor"/>
      </rPr>
      <t>Legislação Utilizada</t>
    </r>
    <r>
      <rPr>
        <sz val="11"/>
        <rFont val="Calibri"/>
        <family val="2"/>
        <scheme val="minor"/>
      </rPr>
      <t>: Instrução Normativa 65/2021 SEGES/ME</t>
    </r>
  </si>
  <si>
    <r>
      <rPr>
        <b/>
        <sz val="11"/>
        <rFont val="Calibri"/>
        <family val="2"/>
        <scheme val="minor"/>
      </rPr>
      <t>Método estatístico aplicado para a definição do valor estimado:</t>
    </r>
    <r>
      <rPr>
        <sz val="11"/>
        <rFont val="Calibri"/>
        <family val="2"/>
        <scheme val="minor"/>
      </rPr>
      <t xml:space="preserve"> Mediana</t>
    </r>
  </si>
  <si>
    <t>DATA
Vigência</t>
  </si>
  <si>
    <t>ÓRGÃO/PREGÃO/UASG</t>
  </si>
  <si>
    <t>VALOR</t>
  </si>
  <si>
    <t>CNPJ</t>
  </si>
  <si>
    <t>13.627.448/0001-81</t>
  </si>
  <si>
    <t>TRIBUNAL DE JUSTIÇA DE SÃO PAULO / PE nº 90039/2025 - UASG: 926495</t>
  </si>
  <si>
    <t>CVP VACINAS LTDA</t>
  </si>
  <si>
    <t>02.917.353/0001-86</t>
  </si>
  <si>
    <t>(27) 3381-3886</t>
  </si>
  <si>
    <t>DNIT / PE nº 90111-2025 - 393003</t>
  </si>
  <si>
    <t>44.027.730/0001-51</t>
  </si>
  <si>
    <t>VITTAHELP SERVICOS A SAUDE HUMANA LTDA</t>
  </si>
  <si>
    <t>IMUNIZAR CLÍNICA DE VACINAS LTDA</t>
  </si>
  <si>
    <t>MTUR - Dispensa nº 90007/2025 - UASG: 540004</t>
  </si>
  <si>
    <t>JUNTA COMERCIAL DO PARÁ / Dispensa nº 90003/2025 - UASG: 930194</t>
  </si>
  <si>
    <t>C R MOREIRA SANTOS LTDA</t>
  </si>
  <si>
    <t>10.629.755/0001-03</t>
  </si>
  <si>
    <t>(62) 3375-1936</t>
  </si>
  <si>
    <t>TRIBUNAL REGIONAL ELEITORAL DA BAHIA / PE nº 90002/2025 - UASG: 70013</t>
  </si>
  <si>
    <t>sac@cvpvacinas.com.br</t>
  </si>
  <si>
    <t xml:space="preserve">clinicavivervacinas@gmail.com </t>
  </si>
  <si>
    <t>PR Vacinas e Medicamentos Ltda</t>
  </si>
  <si>
    <t>26.687.912/0001-77</t>
  </si>
  <si>
    <t>contato@prvacinas.com.br</t>
  </si>
  <si>
    <t>(44) 3199-9880</t>
  </si>
  <si>
    <t>TRT 9ª REG./PR - PE nº 90002-2025 - UASG: 80012</t>
  </si>
  <si>
    <t>R.10</t>
  </si>
  <si>
    <t>R.11</t>
  </si>
  <si>
    <t>R.12</t>
  </si>
  <si>
    <t>R.13</t>
  </si>
  <si>
    <t>R.14</t>
  </si>
  <si>
    <t>TSE/DF - DISP. 90005.2025 UASG 070001</t>
  </si>
  <si>
    <t>AG.REG.SERV.PUBL.DELEG.TRANSP.EST.SP. - disp. 90002.2025 UASG 392601</t>
  </si>
  <si>
    <t xml:space="preserve">MINISTÉRIO DA ECONOMIA - disp. Nº 90001.2025 UASG 173030 </t>
  </si>
  <si>
    <t>ESP-INST.DE ASTRONOMIA, GEO. E CIEN. ATM- USP - DISP. 90006.2025 UASG 102114</t>
  </si>
  <si>
    <t>UNIMED DE SAO CARLOS - COOPERATIVA DE TRABALHO MEDICO</t>
  </si>
  <si>
    <t>45.359.213/0001-42</t>
  </si>
  <si>
    <t>(16) 2107-7300</t>
  </si>
  <si>
    <t>SERVICO AUTONOMO DE AGUA E ESGOTO - ID. 45359973000150-1-000235/2025</t>
  </si>
  <si>
    <t>CLINIPAMPA SERVICOS MEDICOS LTDA</t>
  </si>
  <si>
    <t>12.395.853/0001-59</t>
  </si>
  <si>
    <t>(53) 3242-7820</t>
  </si>
  <si>
    <t>AUDITORIAS DA JUSTICA MILITAR</t>
  </si>
  <si>
    <t>N C RIBEIRO LTDA UF</t>
  </si>
  <si>
    <t>Conselho Federal de Enfermagem</t>
  </si>
  <si>
    <t>IMUNIZAR CLINICA DE VACINAS LTDA</t>
  </si>
  <si>
    <t>Advocacia Geral da União - NºPregão:900042025 / UASG:110792</t>
  </si>
  <si>
    <t>contato@unimedsaocarlos.com.br</t>
  </si>
  <si>
    <t xml:space="preserve">faleconosco@ccgrs.com.br. </t>
  </si>
  <si>
    <t>55.050.680/0001-40</t>
  </si>
  <si>
    <t>thiagoescritoriocentral@gmail.com</t>
  </si>
  <si>
    <t>(45) 99858-6481</t>
  </si>
  <si>
    <t>RESULTADOS</t>
  </si>
  <si>
    <t>DATA
Prop./Hom.</t>
  </si>
  <si>
    <t>Valores desconsiderados da estimativa de preço por serem inexequíveis ou excessivamente elevados, quando comparado com os demais itens.</t>
  </si>
  <si>
    <r>
      <rPr>
        <b/>
        <sz val="11"/>
        <color theme="1"/>
        <rFont val="Calibri"/>
        <family val="2"/>
        <scheme val="minor"/>
      </rPr>
      <t>MINISTÉRIO DOS TRANSPORTES</t>
    </r>
    <r>
      <rPr>
        <sz val="11"/>
        <color theme="1"/>
        <rFont val="Calibri"/>
        <family val="2"/>
        <scheme val="minor"/>
      </rPr>
      <t xml:space="preserve">
SECRETARIA EXECUTIVA
SUBSECRETARIA DE PLANEJAMENTO, ORÇAMENTO E ADMINISTRAÇÃO
COORDENAÇÃO DE LICITAÇÕES E CONTRATOS
DIVISÃO DE LICITAÇÕES E CONTRATOS
SERVIÇO DE PESQUISA DE PREÇOS E COMPRAS DIRETAS</t>
    </r>
  </si>
  <si>
    <t>2ª PLANILHA DE CUSTOS - SANEAMENTO AMOSTRAL E RESULTADO FINAL</t>
  </si>
  <si>
    <t>1ª PLANILHA DE CUSTOS - PESQUISA DE PREÇOS</t>
  </si>
  <si>
    <r>
      <rPr>
        <u/>
        <sz val="11"/>
        <color theme="1"/>
        <rFont val="Calibri"/>
        <family val="2"/>
        <scheme val="minor"/>
      </rPr>
      <t xml:space="preserve">Mediana
</t>
    </r>
    <r>
      <rPr>
        <sz val="11"/>
        <color theme="1"/>
        <rFont val="Calibri"/>
        <family val="2"/>
        <scheme val="minor"/>
      </rPr>
      <t>Pesquisa de preços baseada em contratações públicas</t>
    </r>
  </si>
  <si>
    <t>Valores deconsiderados, por estarem próximos da data de validade.</t>
  </si>
  <si>
    <t>Valores desconsiderados por estarem próximos da data limite de 1 (um) ano de contratação.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</si>
</sst>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4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2" borderId="0" xfId="0" applyFont="1" applyFill="1" applyAlignment="1">
      <alignment horizontal="center" vertical="center"/>
    </xf>
    <xf numFmtId="0" fontId="0" fillId="0" borderId="0" xfId="0" applyFont="1"/>
    <xf numFmtId="44" fontId="0" fillId="0" borderId="0" xfId="0" applyNumberFormat="1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justify" vertical="center" wrapText="1"/>
    </xf>
    <xf numFmtId="3" fontId="0" fillId="0" borderId="1" xfId="0" applyNumberFormat="1" applyFont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44" fontId="0" fillId="2" borderId="1" xfId="1" applyFont="1" applyFill="1" applyBorder="1" applyAlignment="1">
      <alignment horizontal="center" vertical="center"/>
    </xf>
    <xf numFmtId="44" fontId="0" fillId="4" borderId="1" xfId="1" applyFont="1" applyFill="1" applyBorder="1" applyAlignment="1">
      <alignment horizontal="center" vertical="center"/>
    </xf>
    <xf numFmtId="0" fontId="0" fillId="0" borderId="1" xfId="3" applyNumberFormat="1" applyFont="1" applyBorder="1" applyAlignment="1">
      <alignment horizontal="center" vertical="center"/>
    </xf>
    <xf numFmtId="44" fontId="0" fillId="2" borderId="1" xfId="0" applyNumberFormat="1" applyFont="1" applyFill="1" applyBorder="1" applyAlignment="1">
      <alignment horizontal="center" vertical="center"/>
    </xf>
    <xf numFmtId="9" fontId="0" fillId="2" borderId="1" xfId="3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44" fontId="0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right" vertical="center"/>
    </xf>
    <xf numFmtId="44" fontId="1" fillId="3" borderId="1" xfId="0" applyNumberFormat="1" applyFont="1" applyFill="1" applyBorder="1" applyAlignment="1">
      <alignment vertical="center"/>
    </xf>
    <xf numFmtId="0" fontId="1" fillId="3" borderId="4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0" fillId="4" borderId="0" xfId="0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textRotation="255"/>
    </xf>
    <xf numFmtId="0" fontId="5" fillId="2" borderId="1" xfId="0" applyFont="1" applyFill="1" applyBorder="1" applyAlignment="1">
      <alignment horizontal="left" vertical="center" wrapText="1"/>
    </xf>
    <xf numFmtId="14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44" fontId="5" fillId="2" borderId="1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left" vertical="center" wrapText="1"/>
    </xf>
    <xf numFmtId="14" fontId="5" fillId="6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left" vertical="center"/>
    </xf>
    <xf numFmtId="0" fontId="8" fillId="6" borderId="1" xfId="2" applyFont="1" applyFill="1" applyBorder="1" applyAlignment="1">
      <alignment horizontal="center" vertical="center"/>
    </xf>
    <xf numFmtId="44" fontId="5" fillId="6" borderId="1" xfId="1" applyFont="1" applyFill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0" fillId="6" borderId="0" xfId="0" applyFont="1" applyFill="1"/>
    <xf numFmtId="0" fontId="0" fillId="6" borderId="0" xfId="0" applyFont="1" applyFill="1" applyAlignment="1">
      <alignment vertical="center"/>
    </xf>
    <xf numFmtId="0" fontId="1" fillId="6" borderId="1" xfId="0" applyFont="1" applyFill="1" applyBorder="1" applyAlignment="1">
      <alignment horizontal="center" vertical="center"/>
    </xf>
  </cellXfs>
  <cellStyles count="4">
    <cellStyle name="Hiperlink" xfId="2" builtinId="8"/>
    <cellStyle name="Moeda" xfId="1" builtinId="4"/>
    <cellStyle name="Normal" xfId="0" builtinId="0"/>
    <cellStyle name="Porcentagem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51858</xdr:colOff>
      <xdr:row>0</xdr:row>
      <xdr:rowOff>264583</xdr:rowOff>
    </xdr:from>
    <xdr:to>
      <xdr:col>0</xdr:col>
      <xdr:colOff>758169</xdr:colOff>
      <xdr:row>0</xdr:row>
      <xdr:rowOff>1079500</xdr:rowOff>
    </xdr:to>
    <xdr:pic>
      <xdr:nvPicPr>
        <xdr:cNvPr id="2" name="Imagem 1" descr="Brasão da República | Instituto de Artes">
          <a:extLst>
            <a:ext uri="{FF2B5EF4-FFF2-40B4-BE49-F238E27FC236}">
              <a16:creationId xmlns:a16="http://schemas.microsoft.com/office/drawing/2014/main" id="{D7CA2EE6-3135-4491-BE60-876AEBAAB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58" y="264583"/>
          <a:ext cx="706311" cy="814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atendimento@vacivitta.com.br" TargetMode="External"/><Relationship Id="rId13" Type="http://schemas.openxmlformats.org/officeDocument/2006/relationships/hyperlink" Target="mailto:faleconosco@ccgrs.com.br." TargetMode="External"/><Relationship Id="rId3" Type="http://schemas.openxmlformats.org/officeDocument/2006/relationships/hyperlink" Target="mailto:atendimento@vacivitta.com.br" TargetMode="External"/><Relationship Id="rId7" Type="http://schemas.openxmlformats.org/officeDocument/2006/relationships/hyperlink" Target="mailto:atendimento@vacivitta.com.br" TargetMode="External"/><Relationship Id="rId12" Type="http://schemas.openxmlformats.org/officeDocument/2006/relationships/hyperlink" Target="mailto:contato@unimedsaocarlos.com.br" TargetMode="External"/><Relationship Id="rId2" Type="http://schemas.openxmlformats.org/officeDocument/2006/relationships/hyperlink" Target="mailto:atendimento@vacivitta.com.br" TargetMode="External"/><Relationship Id="rId1" Type="http://schemas.openxmlformats.org/officeDocument/2006/relationships/hyperlink" Target="mailto:marlos@imunizarvacinas.com.br" TargetMode="External"/><Relationship Id="rId6" Type="http://schemas.openxmlformats.org/officeDocument/2006/relationships/hyperlink" Target="mailto:contato@prvacinas.com.br" TargetMode="External"/><Relationship Id="rId11" Type="http://schemas.openxmlformats.org/officeDocument/2006/relationships/hyperlink" Target="mailto:marlos@imunizarvacinas.com.br" TargetMode="External"/><Relationship Id="rId5" Type="http://schemas.openxmlformats.org/officeDocument/2006/relationships/hyperlink" Target="mailto:clinicavivervacinas@gmail.com" TargetMode="External"/><Relationship Id="rId15" Type="http://schemas.openxmlformats.org/officeDocument/2006/relationships/printerSettings" Target="../printerSettings/printerSettings2.bin"/><Relationship Id="rId10" Type="http://schemas.openxmlformats.org/officeDocument/2006/relationships/hyperlink" Target="mailto:atendimento@vacivitta.com.br" TargetMode="External"/><Relationship Id="rId4" Type="http://schemas.openxmlformats.org/officeDocument/2006/relationships/hyperlink" Target="mailto:sac@cvpvacinas.com.br" TargetMode="External"/><Relationship Id="rId9" Type="http://schemas.openxmlformats.org/officeDocument/2006/relationships/hyperlink" Target="mailto:atendimento@vacivitta.com.br" TargetMode="External"/><Relationship Id="rId14" Type="http://schemas.openxmlformats.org/officeDocument/2006/relationships/hyperlink" Target="mailto:thiagoescritoriocentra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CB99F-7B1F-41B5-BD29-7792BB8BC55B}">
  <dimension ref="A1:AI30"/>
  <sheetViews>
    <sheetView showGridLines="0" tabSelected="1" topLeftCell="B4" zoomScale="80" zoomScaleNormal="80" workbookViewId="0">
      <selection activeCell="C25" sqref="C25"/>
    </sheetView>
  </sheetViews>
  <sheetFormatPr defaultRowHeight="16.5" customHeight="1" x14ac:dyDescent="0.25"/>
  <cols>
    <col min="1" max="1" width="12.5703125" style="3" customWidth="1"/>
    <col min="2" max="2" width="17.140625" style="3" customWidth="1"/>
    <col min="3" max="3" width="34.140625" style="3" customWidth="1"/>
    <col min="4" max="4" width="15.7109375" style="3" customWidth="1"/>
    <col min="5" max="6" width="9.5703125" style="3" customWidth="1"/>
    <col min="7" max="17" width="10.42578125" style="3" customWidth="1"/>
    <col min="18" max="18" width="11.42578125" style="3" customWidth="1"/>
    <col min="19" max="20" width="10.42578125" style="3" customWidth="1"/>
    <col min="21" max="25" width="11.28515625" style="3" customWidth="1"/>
    <col min="26" max="26" width="23.28515625" style="3" customWidth="1"/>
    <col min="27" max="27" width="11.28515625" style="3" customWidth="1"/>
    <col min="28" max="28" width="14.7109375" style="3" customWidth="1"/>
    <col min="29" max="29" width="17.28515625" style="3" customWidth="1"/>
    <col min="30" max="32" width="16.7109375" style="3" customWidth="1"/>
    <col min="33" max="33" width="10.28515625" style="3" bestFit="1" customWidth="1"/>
    <col min="34" max="34" width="14" style="3" customWidth="1"/>
    <col min="35" max="16384" width="9.140625" style="3"/>
  </cols>
  <sheetData>
    <row r="1" spans="1:35" ht="100.5" customHeight="1" x14ac:dyDescent="0.25">
      <c r="B1" s="4" t="s">
        <v>96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</row>
    <row r="2" spans="1:35" s="5" customFormat="1" ht="21" customHeight="1" x14ac:dyDescent="0.25">
      <c r="A2" s="30" t="s">
        <v>35</v>
      </c>
      <c r="B2" s="30"/>
      <c r="C2" s="30"/>
      <c r="D2" s="30"/>
      <c r="E2" s="30"/>
      <c r="F2" s="30"/>
      <c r="G2" s="30"/>
      <c r="H2" s="30"/>
      <c r="I2" s="30"/>
    </row>
    <row r="3" spans="1:35" s="5" customFormat="1" ht="21" customHeight="1" x14ac:dyDescent="0.25">
      <c r="A3" s="31" t="s">
        <v>36</v>
      </c>
      <c r="B3" s="31"/>
      <c r="C3" s="31"/>
      <c r="D3" s="31"/>
      <c r="E3" s="31"/>
      <c r="F3" s="31"/>
      <c r="G3" s="31"/>
      <c r="H3" s="31"/>
      <c r="I3" s="31"/>
    </row>
    <row r="4" spans="1:35" s="5" customFormat="1" ht="21" customHeight="1" x14ac:dyDescent="0.25">
      <c r="A4" s="30" t="s">
        <v>37</v>
      </c>
      <c r="B4" s="30"/>
      <c r="C4" s="30"/>
      <c r="D4" s="30"/>
      <c r="E4" s="30"/>
      <c r="F4" s="30"/>
      <c r="G4" s="30"/>
      <c r="H4" s="30"/>
      <c r="I4" s="30"/>
    </row>
    <row r="5" spans="1:35" ht="21" customHeight="1" x14ac:dyDescent="0.25">
      <c r="A5" s="30" t="s">
        <v>38</v>
      </c>
      <c r="B5" s="30"/>
      <c r="C5" s="30"/>
      <c r="D5" s="30"/>
      <c r="E5" s="30"/>
      <c r="F5" s="30"/>
      <c r="G5" s="30"/>
      <c r="H5" s="30"/>
      <c r="I5" s="30"/>
    </row>
    <row r="6" spans="1:35" ht="21" customHeight="1" x14ac:dyDescent="0.25">
      <c r="A6" s="30" t="s">
        <v>39</v>
      </c>
      <c r="B6" s="30"/>
      <c r="C6" s="30"/>
      <c r="D6" s="30"/>
      <c r="E6" s="30"/>
      <c r="F6" s="30"/>
      <c r="G6" s="30"/>
      <c r="H6" s="30"/>
      <c r="I6" s="30"/>
    </row>
    <row r="7" spans="1:35" ht="21" customHeight="1" x14ac:dyDescent="0.25">
      <c r="A7" s="30" t="s">
        <v>40</v>
      </c>
      <c r="B7" s="30"/>
      <c r="C7" s="30"/>
      <c r="D7" s="30"/>
      <c r="E7" s="30"/>
      <c r="F7" s="30"/>
      <c r="G7" s="30"/>
      <c r="H7" s="30"/>
      <c r="I7" s="30"/>
    </row>
    <row r="9" spans="1:35" ht="27.75" customHeight="1" x14ac:dyDescent="0.25">
      <c r="A9" s="9" t="s">
        <v>98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27"/>
      <c r="Z9" s="28"/>
      <c r="AA9" s="28"/>
      <c r="AB9" s="28"/>
    </row>
    <row r="10" spans="1:35" ht="24.75" customHeight="1" x14ac:dyDescent="0.25">
      <c r="A10" s="8" t="s">
        <v>2</v>
      </c>
      <c r="B10" s="8" t="s">
        <v>4</v>
      </c>
      <c r="C10" s="8"/>
      <c r="D10" s="8"/>
      <c r="E10" s="8" t="s">
        <v>6</v>
      </c>
      <c r="F10" s="8" t="s">
        <v>18</v>
      </c>
      <c r="G10" s="9" t="s">
        <v>14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1" t="s">
        <v>20</v>
      </c>
      <c r="V10" s="11" t="s">
        <v>21</v>
      </c>
      <c r="W10" s="11" t="s">
        <v>22</v>
      </c>
      <c r="X10" s="11" t="s">
        <v>23</v>
      </c>
      <c r="Y10" s="11" t="s">
        <v>24</v>
      </c>
      <c r="Z10" s="28"/>
      <c r="AA10" s="28"/>
      <c r="AB10" s="28"/>
      <c r="AC10" s="28"/>
      <c r="AD10" s="28"/>
      <c r="AE10" s="28"/>
    </row>
    <row r="11" spans="1:35" ht="27.75" customHeight="1" x14ac:dyDescent="0.25">
      <c r="A11" s="8"/>
      <c r="B11" s="8"/>
      <c r="C11" s="8"/>
      <c r="D11" s="8"/>
      <c r="E11" s="8"/>
      <c r="F11" s="8"/>
      <c r="G11" s="12" t="s">
        <v>7</v>
      </c>
      <c r="H11" s="12" t="s">
        <v>8</v>
      </c>
      <c r="I11" s="12" t="s">
        <v>9</v>
      </c>
      <c r="J11" s="12" t="s">
        <v>10</v>
      </c>
      <c r="K11" s="12" t="s">
        <v>11</v>
      </c>
      <c r="L11" s="12" t="s">
        <v>12</v>
      </c>
      <c r="M11" s="53" t="s">
        <v>13</v>
      </c>
      <c r="N11" s="12" t="s">
        <v>32</v>
      </c>
      <c r="O11" s="53" t="s">
        <v>33</v>
      </c>
      <c r="P11" s="12" t="s">
        <v>67</v>
      </c>
      <c r="Q11" s="12" t="s">
        <v>68</v>
      </c>
      <c r="R11" s="12" t="s">
        <v>69</v>
      </c>
      <c r="S11" s="12" t="s">
        <v>70</v>
      </c>
      <c r="T11" s="12" t="s">
        <v>71</v>
      </c>
      <c r="U11" s="13"/>
      <c r="V11" s="13"/>
      <c r="W11" s="13"/>
      <c r="X11" s="13"/>
      <c r="Y11" s="13"/>
      <c r="Z11" s="28"/>
      <c r="AA11" s="28"/>
      <c r="AB11" s="28"/>
    </row>
    <row r="12" spans="1:35" s="5" customFormat="1" ht="74.25" customHeight="1" x14ac:dyDescent="0.25">
      <c r="A12" s="14">
        <v>1</v>
      </c>
      <c r="B12" s="15" t="s">
        <v>34</v>
      </c>
      <c r="C12" s="15"/>
      <c r="D12" s="15"/>
      <c r="E12" s="14" t="s">
        <v>16</v>
      </c>
      <c r="F12" s="16">
        <v>1179</v>
      </c>
      <c r="G12" s="17">
        <f>Fonte!J3</f>
        <v>56.9</v>
      </c>
      <c r="H12" s="19">
        <f>Fonte!J4</f>
        <v>72</v>
      </c>
      <c r="I12" s="19">
        <f>Fonte!J5</f>
        <v>73.5</v>
      </c>
      <c r="J12" s="18">
        <f>Fonte!J6</f>
        <v>62.94</v>
      </c>
      <c r="K12" s="19">
        <f>Fonte!J7</f>
        <v>80</v>
      </c>
      <c r="L12" s="18">
        <f>Fonte!J8</f>
        <v>64</v>
      </c>
      <c r="M12" s="18"/>
      <c r="N12" s="19">
        <f>Fonte!J10</f>
        <v>80</v>
      </c>
      <c r="O12" s="17"/>
      <c r="P12" s="18">
        <f>Fonte!J12</f>
        <v>64.849999999999994</v>
      </c>
      <c r="Q12" s="18">
        <f>Fonte!J13</f>
        <v>68.7</v>
      </c>
      <c r="R12" s="19">
        <f>Fonte!J14</f>
        <v>115</v>
      </c>
      <c r="S12" s="19">
        <f>Fonte!J15</f>
        <v>75</v>
      </c>
      <c r="T12" s="19">
        <f>Fonte!J16</f>
        <v>77.900000000000006</v>
      </c>
      <c r="U12" s="20">
        <f>COUNT(G12:T12)</f>
        <v>12</v>
      </c>
      <c r="V12" s="21">
        <f>ROUND(AVERAGE(G12:T12),2)</f>
        <v>74.23</v>
      </c>
      <c r="W12" s="21">
        <f>ROUND(MEDIAN(G12:T12),2)</f>
        <v>72.75</v>
      </c>
      <c r="X12" s="21">
        <f>_xlfn.STDEV.S(G12:T12)</f>
        <v>14.769001397275538</v>
      </c>
      <c r="Y12" s="22">
        <f>X12/W12</f>
        <v>0.20301032848488712</v>
      </c>
      <c r="Z12" s="28"/>
      <c r="AA12" s="28"/>
      <c r="AB12" s="28"/>
    </row>
    <row r="13" spans="1:35" s="28" customFormat="1" ht="18.75" customHeight="1" x14ac:dyDescent="0.25">
      <c r="A13" s="29"/>
      <c r="B13" s="28" t="s">
        <v>95</v>
      </c>
    </row>
    <row r="14" spans="1:35" s="28" customFormat="1" ht="18.75" customHeight="1" x14ac:dyDescent="0.25">
      <c r="A14" s="52"/>
      <c r="B14" s="28" t="s">
        <v>101</v>
      </c>
    </row>
    <row r="15" spans="1:35" ht="21.75" customHeight="1" x14ac:dyDescent="0.25">
      <c r="A15" s="5"/>
      <c r="B15" s="2"/>
      <c r="C15" s="2"/>
      <c r="D15" s="2"/>
      <c r="E15" s="1"/>
      <c r="F15" s="1"/>
      <c r="G15" s="1"/>
      <c r="H15" s="1"/>
      <c r="U15" s="5"/>
      <c r="AC15" s="28"/>
      <c r="AD15" s="28"/>
      <c r="AE15" s="28"/>
      <c r="AF15" s="28"/>
      <c r="AG15" s="28"/>
      <c r="AH15" s="28"/>
      <c r="AI15" s="28"/>
    </row>
    <row r="16" spans="1:35" ht="27.75" customHeight="1" x14ac:dyDescent="0.25">
      <c r="A16" s="8" t="s">
        <v>97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28"/>
      <c r="AD16" s="28"/>
      <c r="AE16" s="28"/>
      <c r="AF16" s="28"/>
      <c r="AG16" s="28"/>
      <c r="AH16" s="28"/>
      <c r="AI16" s="28"/>
    </row>
    <row r="17" spans="1:31" ht="27.75" customHeight="1" x14ac:dyDescent="0.25">
      <c r="A17" s="8" t="s">
        <v>2</v>
      </c>
      <c r="B17" s="8" t="s">
        <v>4</v>
      </c>
      <c r="C17" s="8"/>
      <c r="D17" s="8"/>
      <c r="E17" s="8" t="s">
        <v>6</v>
      </c>
      <c r="F17" s="8" t="s">
        <v>18</v>
      </c>
      <c r="G17" s="9" t="s">
        <v>14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1" t="s">
        <v>20</v>
      </c>
      <c r="V17" s="11" t="s">
        <v>21</v>
      </c>
      <c r="W17" s="11" t="s">
        <v>22</v>
      </c>
      <c r="X17" s="11" t="s">
        <v>23</v>
      </c>
      <c r="Y17" s="11" t="s">
        <v>24</v>
      </c>
      <c r="Z17" s="11" t="s">
        <v>25</v>
      </c>
      <c r="AA17" s="11" t="s">
        <v>19</v>
      </c>
      <c r="AB17" s="11" t="s">
        <v>26</v>
      </c>
      <c r="AC17" s="28"/>
      <c r="AD17" s="28"/>
      <c r="AE17" s="28"/>
    </row>
    <row r="18" spans="1:31" ht="27.75" customHeight="1" x14ac:dyDescent="0.25">
      <c r="A18" s="8"/>
      <c r="B18" s="8"/>
      <c r="C18" s="8"/>
      <c r="D18" s="8"/>
      <c r="E18" s="8"/>
      <c r="F18" s="8"/>
      <c r="G18" s="12" t="s">
        <v>7</v>
      </c>
      <c r="H18" s="12" t="s">
        <v>8</v>
      </c>
      <c r="I18" s="12" t="s">
        <v>9</v>
      </c>
      <c r="J18" s="12" t="s">
        <v>10</v>
      </c>
      <c r="K18" s="12" t="s">
        <v>11</v>
      </c>
      <c r="L18" s="12" t="s">
        <v>12</v>
      </c>
      <c r="M18" s="53" t="s">
        <v>13</v>
      </c>
      <c r="N18" s="12" t="s">
        <v>32</v>
      </c>
      <c r="O18" s="53" t="s">
        <v>33</v>
      </c>
      <c r="P18" s="12" t="s">
        <v>67</v>
      </c>
      <c r="Q18" s="12" t="s">
        <v>68</v>
      </c>
      <c r="R18" s="12" t="s">
        <v>69</v>
      </c>
      <c r="S18" s="12" t="s">
        <v>70</v>
      </c>
      <c r="T18" s="12" t="s">
        <v>71</v>
      </c>
      <c r="U18" s="13"/>
      <c r="V18" s="13"/>
      <c r="W18" s="13"/>
      <c r="X18" s="13"/>
      <c r="Y18" s="13"/>
      <c r="Z18" s="13"/>
      <c r="AA18" s="13"/>
      <c r="AB18" s="13"/>
      <c r="AC18" s="28"/>
      <c r="AD18" s="28"/>
      <c r="AE18" s="28"/>
    </row>
    <row r="19" spans="1:31" ht="74.25" customHeight="1" x14ac:dyDescent="0.25">
      <c r="A19" s="14">
        <v>1</v>
      </c>
      <c r="B19" s="15" t="s">
        <v>34</v>
      </c>
      <c r="C19" s="15"/>
      <c r="D19" s="15"/>
      <c r="E19" s="14" t="s">
        <v>16</v>
      </c>
      <c r="F19" s="16">
        <v>1179</v>
      </c>
      <c r="G19" s="17">
        <v>56.9</v>
      </c>
      <c r="H19" s="19"/>
      <c r="I19" s="19"/>
      <c r="J19" s="18">
        <v>62.94</v>
      </c>
      <c r="K19" s="19"/>
      <c r="L19" s="18">
        <v>64</v>
      </c>
      <c r="M19" s="18"/>
      <c r="N19" s="19"/>
      <c r="O19" s="17"/>
      <c r="P19" s="18">
        <v>64.849999999999994</v>
      </c>
      <c r="Q19" s="18">
        <v>68.7</v>
      </c>
      <c r="R19" s="19"/>
      <c r="S19" s="19"/>
      <c r="T19" s="19"/>
      <c r="U19" s="20">
        <f>COUNT(G19:T19)</f>
        <v>5</v>
      </c>
      <c r="V19" s="21">
        <f>ROUND(AVERAGE(G19:T19),2)</f>
        <v>63.48</v>
      </c>
      <c r="W19" s="21">
        <f>ROUND(MEDIAN(G19:T19),2)</f>
        <v>64</v>
      </c>
      <c r="X19" s="21">
        <f>_xlfn.STDEV.S(G19:T19)</f>
        <v>4.2715243180859934</v>
      </c>
      <c r="Y19" s="22">
        <f>X19/W19</f>
        <v>6.6742567470093647E-2</v>
      </c>
      <c r="Z19" s="23" t="s">
        <v>99</v>
      </c>
      <c r="AA19" s="24">
        <f>IF(Z19="Média Arit.",V19,W19)</f>
        <v>64</v>
      </c>
      <c r="AB19" s="24">
        <f>ROUND(F19*W19,2)</f>
        <v>75456</v>
      </c>
      <c r="AC19" s="7"/>
    </row>
    <row r="20" spans="1:31" ht="27.75" customHeight="1" x14ac:dyDescent="0.25">
      <c r="A20" s="25" t="s">
        <v>27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6">
        <f>AB19</f>
        <v>75456</v>
      </c>
      <c r="AC20" s="28"/>
      <c r="AD20" s="28"/>
      <c r="AE20" s="28"/>
    </row>
    <row r="27" spans="1:31" ht="16.5" customHeight="1" x14ac:dyDescent="0.25">
      <c r="K27" s="7"/>
    </row>
    <row r="30" spans="1:31" ht="16.5" customHeight="1" x14ac:dyDescent="0.25">
      <c r="AA30" s="7"/>
    </row>
  </sheetData>
  <mergeCells count="35">
    <mergeCell ref="B19:D19"/>
    <mergeCell ref="A20:AA20"/>
    <mergeCell ref="A9:Y9"/>
    <mergeCell ref="A16:AB16"/>
    <mergeCell ref="A17:A18"/>
    <mergeCell ref="B17:D18"/>
    <mergeCell ref="E17:E18"/>
    <mergeCell ref="F17:F18"/>
    <mergeCell ref="G17:T17"/>
    <mergeCell ref="U17:U18"/>
    <mergeCell ref="V17:V18"/>
    <mergeCell ref="W17:W18"/>
    <mergeCell ref="X17:X18"/>
    <mergeCell ref="Y17:Y18"/>
    <mergeCell ref="Z17:Z18"/>
    <mergeCell ref="AA17:AA18"/>
    <mergeCell ref="AB17:AB18"/>
    <mergeCell ref="B1:AE1"/>
    <mergeCell ref="X10:X11"/>
    <mergeCell ref="G10:T10"/>
    <mergeCell ref="A10:A11"/>
    <mergeCell ref="B10:D11"/>
    <mergeCell ref="F10:F11"/>
    <mergeCell ref="E10:E11"/>
    <mergeCell ref="U10:U11"/>
    <mergeCell ref="V10:V11"/>
    <mergeCell ref="W10:W11"/>
    <mergeCell ref="Y10:Y11"/>
    <mergeCell ref="A2:I2"/>
    <mergeCell ref="A3:I3"/>
    <mergeCell ref="A4:I4"/>
    <mergeCell ref="A5:I5"/>
    <mergeCell ref="A6:I6"/>
    <mergeCell ref="A7:I7"/>
    <mergeCell ref="B12:D12"/>
  </mergeCells>
  <phoneticPr fontId="3" type="noConversion"/>
  <pageMargins left="0.511811024" right="0.511811024" top="0.78740157499999996" bottom="0.78740157499999996" header="0.31496062000000002" footer="0.31496062000000002"/>
  <pageSetup paperSize="9" scale="2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7E634-9DFB-4F38-B2A6-1C1F52C7FCC7}">
  <dimension ref="A1:K17"/>
  <sheetViews>
    <sheetView zoomScale="90" zoomScaleNormal="90" workbookViewId="0">
      <selection activeCell="C23" sqref="C23"/>
    </sheetView>
  </sheetViews>
  <sheetFormatPr defaultColWidth="8" defaultRowHeight="12.75" customHeight="1" x14ac:dyDescent="0.25"/>
  <cols>
    <col min="1" max="1" width="13.85546875" style="6" bestFit="1" customWidth="1"/>
    <col min="2" max="2" width="7.42578125" style="6" bestFit="1" customWidth="1"/>
    <col min="3" max="3" width="78.5703125" style="6" customWidth="1"/>
    <col min="4" max="4" width="12.42578125" style="6" bestFit="1" customWidth="1"/>
    <col min="5" max="5" width="11.85546875" style="6" bestFit="1" customWidth="1"/>
    <col min="6" max="6" width="64.140625" style="6" bestFit="1" customWidth="1"/>
    <col min="7" max="7" width="20" style="6" bestFit="1" customWidth="1"/>
    <col min="8" max="8" width="34.42578125" style="6" bestFit="1" customWidth="1"/>
    <col min="9" max="9" width="16.42578125" style="6" bestFit="1" customWidth="1"/>
    <col min="10" max="10" width="11.7109375" style="6" bestFit="1" customWidth="1"/>
    <col min="11" max="11" width="6.7109375" style="6" bestFit="1" customWidth="1"/>
    <col min="12" max="16384" width="8" style="6"/>
  </cols>
  <sheetData>
    <row r="1" spans="1:11" ht="17.25" customHeight="1" x14ac:dyDescent="0.25">
      <c r="A1" s="32" t="s">
        <v>3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36" customHeight="1" x14ac:dyDescent="0.25">
      <c r="A2" s="33" t="s">
        <v>93</v>
      </c>
      <c r="B2" s="33" t="s">
        <v>5</v>
      </c>
      <c r="C2" s="33" t="s">
        <v>42</v>
      </c>
      <c r="D2" s="34" t="s">
        <v>94</v>
      </c>
      <c r="E2" s="34" t="s">
        <v>41</v>
      </c>
      <c r="F2" s="33" t="s">
        <v>0</v>
      </c>
      <c r="G2" s="33" t="s">
        <v>44</v>
      </c>
      <c r="H2" s="33" t="s">
        <v>15</v>
      </c>
      <c r="I2" s="33" t="s">
        <v>1</v>
      </c>
      <c r="J2" s="33" t="s">
        <v>43</v>
      </c>
      <c r="K2" s="33" t="s">
        <v>18</v>
      </c>
    </row>
    <row r="3" spans="1:11" ht="21" customHeight="1" x14ac:dyDescent="0.25">
      <c r="A3" s="35">
        <v>1</v>
      </c>
      <c r="B3" s="36" t="s">
        <v>17</v>
      </c>
      <c r="C3" s="37" t="s">
        <v>46</v>
      </c>
      <c r="D3" s="38">
        <v>45784</v>
      </c>
      <c r="E3" s="38">
        <f>D3+365</f>
        <v>46149</v>
      </c>
      <c r="F3" s="39" t="s">
        <v>53</v>
      </c>
      <c r="G3" s="40" t="s">
        <v>45</v>
      </c>
      <c r="H3" s="41" t="s">
        <v>30</v>
      </c>
      <c r="I3" s="40" t="s">
        <v>31</v>
      </c>
      <c r="J3" s="42">
        <v>56.9</v>
      </c>
      <c r="K3" s="40">
        <v>15000</v>
      </c>
    </row>
    <row r="4" spans="1:11" ht="21" customHeight="1" x14ac:dyDescent="0.25">
      <c r="A4" s="35">
        <f>A3+1</f>
        <v>2</v>
      </c>
      <c r="B4" s="36"/>
      <c r="C4" s="37" t="s">
        <v>50</v>
      </c>
      <c r="D4" s="38">
        <v>45783</v>
      </c>
      <c r="E4" s="38">
        <f t="shared" ref="E4:E16" si="0">D4+365</f>
        <v>46148</v>
      </c>
      <c r="F4" s="39" t="s">
        <v>47</v>
      </c>
      <c r="G4" s="40" t="s">
        <v>48</v>
      </c>
      <c r="H4" s="41" t="s">
        <v>60</v>
      </c>
      <c r="I4" s="40" t="s">
        <v>49</v>
      </c>
      <c r="J4" s="42">
        <v>72</v>
      </c>
      <c r="K4" s="40">
        <v>1952</v>
      </c>
    </row>
    <row r="5" spans="1:11" ht="21" customHeight="1" x14ac:dyDescent="0.25">
      <c r="A5" s="35">
        <v>3</v>
      </c>
      <c r="B5" s="36"/>
      <c r="C5" s="37" t="s">
        <v>54</v>
      </c>
      <c r="D5" s="38">
        <v>45744</v>
      </c>
      <c r="E5" s="38">
        <f t="shared" si="0"/>
        <v>46109</v>
      </c>
      <c r="F5" s="39" t="s">
        <v>52</v>
      </c>
      <c r="G5" s="40" t="s">
        <v>51</v>
      </c>
      <c r="H5" s="41" t="s">
        <v>29</v>
      </c>
      <c r="I5" s="40" t="s">
        <v>28</v>
      </c>
      <c r="J5" s="42">
        <v>73.5</v>
      </c>
      <c r="K5" s="40">
        <v>300</v>
      </c>
    </row>
    <row r="6" spans="1:11" ht="21" customHeight="1" x14ac:dyDescent="0.25">
      <c r="A6" s="35">
        <v>4</v>
      </c>
      <c r="B6" s="36"/>
      <c r="C6" s="37" t="s">
        <v>55</v>
      </c>
      <c r="D6" s="38">
        <v>45734</v>
      </c>
      <c r="E6" s="38">
        <f t="shared" si="0"/>
        <v>46099</v>
      </c>
      <c r="F6" s="39" t="s">
        <v>52</v>
      </c>
      <c r="G6" s="40" t="s">
        <v>51</v>
      </c>
      <c r="H6" s="41" t="s">
        <v>29</v>
      </c>
      <c r="I6" s="40" t="s">
        <v>28</v>
      </c>
      <c r="J6" s="42">
        <v>62.94</v>
      </c>
      <c r="K6" s="40">
        <v>136</v>
      </c>
    </row>
    <row r="7" spans="1:11" ht="21" customHeight="1" x14ac:dyDescent="0.25">
      <c r="A7" s="35">
        <v>5</v>
      </c>
      <c r="B7" s="36"/>
      <c r="C7" s="37" t="s">
        <v>59</v>
      </c>
      <c r="D7" s="38">
        <v>45730</v>
      </c>
      <c r="E7" s="38">
        <f t="shared" si="0"/>
        <v>46095</v>
      </c>
      <c r="F7" s="37" t="s">
        <v>56</v>
      </c>
      <c r="G7" s="43" t="s">
        <v>57</v>
      </c>
      <c r="H7" s="41" t="s">
        <v>61</v>
      </c>
      <c r="I7" s="40" t="s">
        <v>58</v>
      </c>
      <c r="J7" s="42">
        <v>80</v>
      </c>
      <c r="K7" s="40">
        <v>1200</v>
      </c>
    </row>
    <row r="8" spans="1:11" ht="21" customHeight="1" x14ac:dyDescent="0.25">
      <c r="A8" s="35">
        <v>6</v>
      </c>
      <c r="B8" s="36"/>
      <c r="C8" s="37" t="s">
        <v>66</v>
      </c>
      <c r="D8" s="38">
        <v>45723</v>
      </c>
      <c r="E8" s="38">
        <f t="shared" si="0"/>
        <v>46088</v>
      </c>
      <c r="F8" s="37" t="s">
        <v>62</v>
      </c>
      <c r="G8" s="43" t="s">
        <v>63</v>
      </c>
      <c r="H8" s="41" t="s">
        <v>64</v>
      </c>
      <c r="I8" s="40" t="s">
        <v>65</v>
      </c>
      <c r="J8" s="42">
        <v>64</v>
      </c>
      <c r="K8" s="40">
        <v>1800</v>
      </c>
    </row>
    <row r="9" spans="1:11" ht="21" customHeight="1" x14ac:dyDescent="0.25">
      <c r="A9" s="44">
        <v>7</v>
      </c>
      <c r="B9" s="36"/>
      <c r="C9" s="45" t="s">
        <v>74</v>
      </c>
      <c r="D9" s="46">
        <v>45702</v>
      </c>
      <c r="E9" s="46">
        <f t="shared" si="0"/>
        <v>46067</v>
      </c>
      <c r="F9" s="47" t="s">
        <v>52</v>
      </c>
      <c r="G9" s="44" t="s">
        <v>51</v>
      </c>
      <c r="H9" s="48" t="s">
        <v>29</v>
      </c>
      <c r="I9" s="44" t="s">
        <v>28</v>
      </c>
      <c r="J9" s="49">
        <v>49.8</v>
      </c>
      <c r="K9" s="44">
        <v>177</v>
      </c>
    </row>
    <row r="10" spans="1:11" ht="21" customHeight="1" x14ac:dyDescent="0.25">
      <c r="A10" s="35">
        <v>8</v>
      </c>
      <c r="B10" s="36"/>
      <c r="C10" s="37" t="s">
        <v>73</v>
      </c>
      <c r="D10" s="38">
        <v>45727</v>
      </c>
      <c r="E10" s="38">
        <f t="shared" si="0"/>
        <v>46092</v>
      </c>
      <c r="F10" s="39" t="s">
        <v>52</v>
      </c>
      <c r="G10" s="40" t="s">
        <v>51</v>
      </c>
      <c r="H10" s="41" t="s">
        <v>29</v>
      </c>
      <c r="I10" s="40" t="s">
        <v>28</v>
      </c>
      <c r="J10" s="42">
        <v>80</v>
      </c>
      <c r="K10" s="40">
        <v>460</v>
      </c>
    </row>
    <row r="11" spans="1:11" ht="21" customHeight="1" x14ac:dyDescent="0.25">
      <c r="A11" s="44">
        <v>9</v>
      </c>
      <c r="B11" s="36"/>
      <c r="C11" s="45" t="s">
        <v>72</v>
      </c>
      <c r="D11" s="46">
        <v>45708</v>
      </c>
      <c r="E11" s="46">
        <f t="shared" si="0"/>
        <v>46073</v>
      </c>
      <c r="F11" s="47" t="s">
        <v>52</v>
      </c>
      <c r="G11" s="44" t="s">
        <v>51</v>
      </c>
      <c r="H11" s="48" t="s">
        <v>29</v>
      </c>
      <c r="I11" s="44" t="s">
        <v>28</v>
      </c>
      <c r="J11" s="49">
        <v>46.61</v>
      </c>
      <c r="K11" s="44">
        <v>1325</v>
      </c>
    </row>
    <row r="12" spans="1:11" ht="21" customHeight="1" x14ac:dyDescent="0.25">
      <c r="A12" s="35">
        <v>10</v>
      </c>
      <c r="B12" s="36"/>
      <c r="C12" s="37" t="s">
        <v>75</v>
      </c>
      <c r="D12" s="50">
        <v>45733</v>
      </c>
      <c r="E12" s="38">
        <f t="shared" si="0"/>
        <v>46098</v>
      </c>
      <c r="F12" s="39" t="s">
        <v>52</v>
      </c>
      <c r="G12" s="40" t="s">
        <v>51</v>
      </c>
      <c r="H12" s="41" t="s">
        <v>29</v>
      </c>
      <c r="I12" s="40" t="s">
        <v>28</v>
      </c>
      <c r="J12" s="42">
        <v>64.849999999999994</v>
      </c>
      <c r="K12" s="40">
        <v>120</v>
      </c>
    </row>
    <row r="13" spans="1:11" ht="21" customHeight="1" x14ac:dyDescent="0.25">
      <c r="A13" s="35">
        <v>11</v>
      </c>
      <c r="B13" s="36"/>
      <c r="C13" s="37" t="s">
        <v>79</v>
      </c>
      <c r="D13" s="50">
        <v>46003</v>
      </c>
      <c r="E13" s="38">
        <f t="shared" si="0"/>
        <v>46368</v>
      </c>
      <c r="F13" s="39" t="s">
        <v>76</v>
      </c>
      <c r="G13" s="40" t="s">
        <v>77</v>
      </c>
      <c r="H13" s="41" t="s">
        <v>88</v>
      </c>
      <c r="I13" s="40" t="s">
        <v>78</v>
      </c>
      <c r="J13" s="42">
        <v>68.7</v>
      </c>
      <c r="K13" s="40">
        <v>250</v>
      </c>
    </row>
    <row r="14" spans="1:11" ht="21" customHeight="1" x14ac:dyDescent="0.25">
      <c r="A14" s="35">
        <v>12</v>
      </c>
      <c r="B14" s="36"/>
      <c r="C14" s="37" t="s">
        <v>83</v>
      </c>
      <c r="D14" s="50">
        <v>45910</v>
      </c>
      <c r="E14" s="38">
        <f t="shared" si="0"/>
        <v>46275</v>
      </c>
      <c r="F14" s="39" t="s">
        <v>80</v>
      </c>
      <c r="G14" s="40" t="s">
        <v>81</v>
      </c>
      <c r="H14" s="41" t="s">
        <v>89</v>
      </c>
      <c r="I14" s="40" t="s">
        <v>82</v>
      </c>
      <c r="J14" s="42">
        <v>115</v>
      </c>
      <c r="K14" s="40">
        <v>62</v>
      </c>
    </row>
    <row r="15" spans="1:11" ht="21" customHeight="1" x14ac:dyDescent="0.25">
      <c r="A15" s="35">
        <v>13</v>
      </c>
      <c r="B15" s="36"/>
      <c r="C15" s="37" t="s">
        <v>85</v>
      </c>
      <c r="D15" s="50">
        <v>45925</v>
      </c>
      <c r="E15" s="38">
        <f t="shared" si="0"/>
        <v>46290</v>
      </c>
      <c r="F15" s="39" t="s">
        <v>84</v>
      </c>
      <c r="G15" s="35" t="s">
        <v>90</v>
      </c>
      <c r="H15" s="41" t="s">
        <v>91</v>
      </c>
      <c r="I15" s="35" t="s">
        <v>92</v>
      </c>
      <c r="J15" s="42">
        <v>75</v>
      </c>
      <c r="K15" s="40">
        <v>180</v>
      </c>
    </row>
    <row r="16" spans="1:11" ht="21" customHeight="1" x14ac:dyDescent="0.25">
      <c r="A16" s="35">
        <v>14</v>
      </c>
      <c r="B16" s="36"/>
      <c r="C16" s="37" t="s">
        <v>87</v>
      </c>
      <c r="D16" s="50">
        <v>45741</v>
      </c>
      <c r="E16" s="38">
        <f t="shared" si="0"/>
        <v>46106</v>
      </c>
      <c r="F16" s="39" t="s">
        <v>86</v>
      </c>
      <c r="G16" s="40" t="s">
        <v>45</v>
      </c>
      <c r="H16" s="41" t="s">
        <v>30</v>
      </c>
      <c r="I16" s="40" t="s">
        <v>31</v>
      </c>
      <c r="J16" s="42">
        <v>77.900000000000006</v>
      </c>
      <c r="K16" s="40">
        <v>7600</v>
      </c>
    </row>
    <row r="17" spans="1:2" ht="15" x14ac:dyDescent="0.25">
      <c r="A17" s="51"/>
      <c r="B17" s="6" t="s">
        <v>100</v>
      </c>
    </row>
  </sheetData>
  <mergeCells count="2">
    <mergeCell ref="A1:K1"/>
    <mergeCell ref="B3:B16"/>
  </mergeCells>
  <hyperlinks>
    <hyperlink ref="H3" r:id="rId1" xr:uid="{425B2FFA-5228-4FAF-9643-E1E2E5D18C1E}"/>
    <hyperlink ref="H5" r:id="rId2" xr:uid="{5BBE47CB-46FE-42C1-A3C8-1E28E892A7CE}"/>
    <hyperlink ref="H6" r:id="rId3" xr:uid="{08543167-6C97-4900-80DC-B2B6DA186EF8}"/>
    <hyperlink ref="H4" r:id="rId4" xr:uid="{8896F112-9BEF-4793-8BFA-3C4E4B3EB6C5}"/>
    <hyperlink ref="H7" r:id="rId5" xr:uid="{CB13F553-3E56-48E3-988A-27812BA1221F}"/>
    <hyperlink ref="H8" r:id="rId6" xr:uid="{31DA4C58-636F-470E-9A55-559F9D887FDD}"/>
    <hyperlink ref="H9" r:id="rId7" xr:uid="{A1612036-1A47-48BF-90B5-241146076BDF}"/>
    <hyperlink ref="H10" r:id="rId8" xr:uid="{97ED0FBF-E6A6-44D7-9E7D-4F6A63C145BF}"/>
    <hyperlink ref="H11" r:id="rId9" xr:uid="{7178EB27-0BC2-4C93-B25E-763668724490}"/>
    <hyperlink ref="H12" r:id="rId10" xr:uid="{6B57788E-F14D-4032-8525-0E30AE62477D}"/>
    <hyperlink ref="H16" r:id="rId11" xr:uid="{683861F3-5E22-48C1-AE42-B24B1E627441}"/>
    <hyperlink ref="H13" r:id="rId12" xr:uid="{B60297B3-80EC-44A7-A2C1-0FED5CB94C5E}"/>
    <hyperlink ref="H14" r:id="rId13" xr:uid="{BF564AF5-CF54-4430-88F5-2EC5BA49B695}"/>
    <hyperlink ref="H15" r:id="rId14" xr:uid="{82E50473-466A-472D-86CA-D52EC588BA11}"/>
  </hyperlinks>
  <pageMargins left="0.511811024" right="0.511811024" top="0.78740157499999996" bottom="0.78740157499999996" header="0.31496062000000002" footer="0.31496062000000002"/>
  <pageSetup orientation="portrait" r:id="rId1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Mapa</vt:lpstr>
      <vt:lpstr>Fonte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de Oliveira Santos do Nascimento</dc:creator>
  <cp:lastModifiedBy>Stefano Babinski Neto</cp:lastModifiedBy>
  <dcterms:created xsi:type="dcterms:W3CDTF">2023-02-16T13:36:51Z</dcterms:created>
  <dcterms:modified xsi:type="dcterms:W3CDTF">2026-02-09T18:32:40Z</dcterms:modified>
</cp:coreProperties>
</file>